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60" windowWidth="9276" windowHeight="10152" activeTab="3"/>
  </bookViews>
  <sheets>
    <sheet name="Het totale gemiddelde" sheetId="1" r:id="rId1"/>
    <sheet name="spelers bestand" sheetId="3" r:id="rId2"/>
    <sheet name="Blad1" sheetId="21" state="hidden" r:id="rId3"/>
    <sheet name="uitslagen" sheetId="27" r:id="rId4"/>
    <sheet name="Lege lijst" sheetId="28" r:id="rId5"/>
  </sheets>
  <definedNames>
    <definedName name="_xlnm.Print_Area" localSheetId="0">'Het totale gemiddelde'!$L$3:$Z$35</definedName>
    <definedName name="_xlnm.Print_Area" localSheetId="1">'spelers bestand'!$A$1:$J$33</definedName>
    <definedName name="_xlnm.Print_Area" localSheetId="3">uitslagen!$A$1:$AO$51</definedName>
    <definedName name="_xlnm.Print_Titles" localSheetId="0">'Het totale gemiddelde'!$A:$K,'Het totale gemiddelde'!$1:$3</definedName>
  </definedNames>
  <calcPr calcId="145621"/>
</workbook>
</file>

<file path=xl/calcChain.xml><?xml version="1.0" encoding="utf-8"?>
<calcChain xmlns="http://schemas.openxmlformats.org/spreadsheetml/2006/main">
  <c r="AN19" i="1" l="1"/>
  <c r="BN36" i="1" l="1"/>
  <c r="BI36" i="1"/>
  <c r="BD36" i="1"/>
  <c r="AY36" i="1"/>
  <c r="AT36" i="1"/>
  <c r="AO36" i="1"/>
  <c r="AJ36" i="1"/>
  <c r="AE36" i="1"/>
  <c r="Z36" i="1"/>
  <c r="U36" i="1"/>
  <c r="P36" i="1"/>
  <c r="C48" i="27" l="1"/>
  <c r="C47" i="27"/>
  <c r="C46" i="27"/>
  <c r="C45" i="27"/>
  <c r="C42" i="27"/>
  <c r="C41" i="27"/>
  <c r="C40" i="27"/>
  <c r="C39" i="27"/>
  <c r="C36" i="27"/>
  <c r="C35" i="27"/>
  <c r="C34" i="27"/>
  <c r="C33" i="27"/>
  <c r="C30" i="27"/>
  <c r="C29" i="27"/>
  <c r="C28" i="27"/>
  <c r="C27" i="27"/>
  <c r="C24" i="27"/>
  <c r="C23" i="27"/>
  <c r="C22" i="27"/>
  <c r="C21" i="27"/>
  <c r="C18" i="27"/>
  <c r="C17" i="27"/>
  <c r="C16" i="27"/>
  <c r="C15" i="27"/>
  <c r="C11" i="27"/>
  <c r="C10" i="27"/>
  <c r="C9" i="27"/>
  <c r="C6" i="27"/>
  <c r="C5" i="27"/>
  <c r="C4" i="27"/>
  <c r="C3" i="27"/>
  <c r="F3" i="3" l="1"/>
  <c r="B9" i="27" s="1"/>
  <c r="F2" i="3"/>
  <c r="B27" i="27" s="1"/>
  <c r="B35" i="1" l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F20" i="3"/>
  <c r="B6" i="27" s="1"/>
  <c r="F12" i="3"/>
  <c r="B46" i="27" s="1"/>
  <c r="F15" i="3"/>
  <c r="B23" i="27" s="1"/>
  <c r="F8" i="3"/>
  <c r="B29" i="27" s="1"/>
  <c r="C4" i="1"/>
  <c r="DP35" i="1" l="1"/>
  <c r="DK35" i="1"/>
  <c r="DF35" i="1"/>
  <c r="DA35" i="1"/>
  <c r="CV35" i="1"/>
  <c r="CQ35" i="1"/>
  <c r="CL35" i="1"/>
  <c r="CG35" i="1"/>
  <c r="CB35" i="1"/>
  <c r="BW35" i="1"/>
  <c r="BR35" i="1"/>
  <c r="BM35" i="1"/>
  <c r="BH35" i="1"/>
  <c r="BC35" i="1"/>
  <c r="AX35" i="1"/>
  <c r="AS35" i="1"/>
  <c r="AN35" i="1"/>
  <c r="AI35" i="1"/>
  <c r="AD35" i="1"/>
  <c r="Y35" i="1"/>
  <c r="T35" i="1"/>
  <c r="O35" i="1"/>
  <c r="DP34" i="1"/>
  <c r="DK34" i="1"/>
  <c r="DF34" i="1"/>
  <c r="DA34" i="1"/>
  <c r="CV34" i="1"/>
  <c r="CQ34" i="1"/>
  <c r="CL34" i="1"/>
  <c r="CG34" i="1"/>
  <c r="CB34" i="1"/>
  <c r="BW34" i="1"/>
  <c r="BR34" i="1"/>
  <c r="BM34" i="1"/>
  <c r="BH34" i="1"/>
  <c r="BC34" i="1"/>
  <c r="AX34" i="1"/>
  <c r="AS34" i="1"/>
  <c r="AN34" i="1"/>
  <c r="AI34" i="1"/>
  <c r="AD34" i="1"/>
  <c r="Y34" i="1"/>
  <c r="T34" i="1"/>
  <c r="O34" i="1"/>
  <c r="DP33" i="1"/>
  <c r="DK33" i="1"/>
  <c r="DF33" i="1"/>
  <c r="DA33" i="1"/>
  <c r="CV33" i="1"/>
  <c r="CQ33" i="1"/>
  <c r="CL33" i="1"/>
  <c r="CG33" i="1"/>
  <c r="CB33" i="1"/>
  <c r="BW33" i="1"/>
  <c r="BR33" i="1"/>
  <c r="BM33" i="1"/>
  <c r="BH33" i="1"/>
  <c r="BC33" i="1"/>
  <c r="AX33" i="1"/>
  <c r="AS33" i="1"/>
  <c r="AN33" i="1"/>
  <c r="AI33" i="1"/>
  <c r="AD33" i="1"/>
  <c r="Y33" i="1"/>
  <c r="T33" i="1"/>
  <c r="O33" i="1"/>
  <c r="DP32" i="1"/>
  <c r="DK32" i="1"/>
  <c r="DF32" i="1"/>
  <c r="DA32" i="1"/>
  <c r="CV32" i="1"/>
  <c r="CQ32" i="1"/>
  <c r="CL32" i="1"/>
  <c r="CG32" i="1"/>
  <c r="CB32" i="1"/>
  <c r="BW32" i="1"/>
  <c r="BR32" i="1"/>
  <c r="BM32" i="1"/>
  <c r="BH32" i="1"/>
  <c r="BC32" i="1"/>
  <c r="AX32" i="1"/>
  <c r="AS32" i="1"/>
  <c r="AN32" i="1"/>
  <c r="AI32" i="1"/>
  <c r="AD32" i="1"/>
  <c r="Y32" i="1"/>
  <c r="T32" i="1"/>
  <c r="O32" i="1"/>
  <c r="DP31" i="1"/>
  <c r="DK31" i="1"/>
  <c r="DF31" i="1"/>
  <c r="DA31" i="1"/>
  <c r="CV31" i="1"/>
  <c r="CQ31" i="1"/>
  <c r="CL31" i="1"/>
  <c r="CG31" i="1"/>
  <c r="CB31" i="1"/>
  <c r="BW31" i="1"/>
  <c r="BR31" i="1"/>
  <c r="BM31" i="1"/>
  <c r="BH31" i="1"/>
  <c r="BC31" i="1"/>
  <c r="AX31" i="1"/>
  <c r="AS31" i="1"/>
  <c r="AN31" i="1"/>
  <c r="AI31" i="1"/>
  <c r="AD31" i="1"/>
  <c r="Y31" i="1"/>
  <c r="T31" i="1"/>
  <c r="O31" i="1"/>
  <c r="K35" i="1"/>
  <c r="J35" i="1"/>
  <c r="I35" i="1"/>
  <c r="F35" i="1"/>
  <c r="K34" i="1"/>
  <c r="J34" i="1"/>
  <c r="I34" i="1"/>
  <c r="F34" i="1"/>
  <c r="K33" i="1"/>
  <c r="J33" i="1"/>
  <c r="I33" i="1"/>
  <c r="F33" i="1"/>
  <c r="K32" i="1"/>
  <c r="J32" i="1"/>
  <c r="I32" i="1"/>
  <c r="F32" i="1"/>
  <c r="K31" i="1"/>
  <c r="J31" i="1"/>
  <c r="I31" i="1"/>
  <c r="F31" i="1"/>
  <c r="D35" i="1" l="1"/>
  <c r="G33" i="3" s="1"/>
  <c r="D33" i="1"/>
  <c r="G31" i="3" s="1"/>
  <c r="D31" i="1"/>
  <c r="G29" i="3" s="1"/>
  <c r="D32" i="1"/>
  <c r="G30" i="3" s="1"/>
  <c r="D34" i="1"/>
  <c r="G32" i="3" s="1"/>
  <c r="F10" i="3"/>
  <c r="F19" i="3"/>
  <c r="B16" i="27" s="1"/>
  <c r="F24" i="3"/>
  <c r="B10" i="27" s="1"/>
  <c r="F17" i="3"/>
  <c r="F5" i="3"/>
  <c r="B45" i="27" s="1"/>
  <c r="C14" i="1" l="1"/>
  <c r="B3" i="27"/>
  <c r="C5" i="1"/>
  <c r="B4" i="27"/>
  <c r="C22" i="1"/>
  <c r="C21" i="1"/>
  <c r="G35" i="1"/>
  <c r="G33" i="1"/>
  <c r="E33" i="1"/>
  <c r="I31" i="3" s="1"/>
  <c r="G31" i="1"/>
  <c r="E31" i="1"/>
  <c r="I27" i="3" s="1"/>
  <c r="E35" i="1"/>
  <c r="I33" i="3" s="1"/>
  <c r="G34" i="1"/>
  <c r="E34" i="1"/>
  <c r="I32" i="3" s="1"/>
  <c r="E32" i="1"/>
  <c r="I30" i="3" s="1"/>
  <c r="G32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B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CB5" i="1"/>
  <c r="CB4" i="1"/>
  <c r="DP30" i="1" l="1"/>
  <c r="DK30" i="1"/>
  <c r="DF30" i="1"/>
  <c r="DA30" i="1"/>
  <c r="CV30" i="1"/>
  <c r="CQ30" i="1"/>
  <c r="CL30" i="1"/>
  <c r="CG30" i="1"/>
  <c r="BW30" i="1"/>
  <c r="BR30" i="1"/>
  <c r="BM30" i="1"/>
  <c r="BH30" i="1"/>
  <c r="BC30" i="1"/>
  <c r="AX30" i="1"/>
  <c r="AS30" i="1"/>
  <c r="AN30" i="1"/>
  <c r="AI30" i="1"/>
  <c r="AD30" i="1"/>
  <c r="Y30" i="1"/>
  <c r="T30" i="1"/>
  <c r="O30" i="1"/>
  <c r="K30" i="1"/>
  <c r="J30" i="1"/>
  <c r="I30" i="1"/>
  <c r="F30" i="1"/>
  <c r="D30" i="1" l="1"/>
  <c r="G28" i="3" s="1"/>
  <c r="J20" i="1"/>
  <c r="Y14" i="1"/>
  <c r="F21" i="3"/>
  <c r="AS17" i="1"/>
  <c r="F29" i="3"/>
  <c r="B18" i="27" s="1"/>
  <c r="O15" i="1"/>
  <c r="F25" i="1"/>
  <c r="F28" i="1"/>
  <c r="K28" i="1"/>
  <c r="DP23" i="1"/>
  <c r="DP22" i="1"/>
  <c r="I28" i="1"/>
  <c r="J28" i="1"/>
  <c r="O28" i="1"/>
  <c r="T28" i="1"/>
  <c r="Y28" i="1"/>
  <c r="AD28" i="1"/>
  <c r="AI28" i="1"/>
  <c r="AN28" i="1"/>
  <c r="AS28" i="1"/>
  <c r="AX28" i="1"/>
  <c r="BC28" i="1"/>
  <c r="BH28" i="1"/>
  <c r="BM28" i="1"/>
  <c r="BR28" i="1"/>
  <c r="BW28" i="1"/>
  <c r="CG28" i="1"/>
  <c r="CL28" i="1"/>
  <c r="CQ28" i="1"/>
  <c r="CV28" i="1"/>
  <c r="DA28" i="1"/>
  <c r="DF28" i="1"/>
  <c r="DK28" i="1"/>
  <c r="DP28" i="1"/>
  <c r="F27" i="1"/>
  <c r="I27" i="1"/>
  <c r="J27" i="1"/>
  <c r="K27" i="1"/>
  <c r="O29" i="1"/>
  <c r="T29" i="1"/>
  <c r="Y29" i="1"/>
  <c r="AD29" i="1"/>
  <c r="AI29" i="1"/>
  <c r="AN29" i="1"/>
  <c r="AS29" i="1"/>
  <c r="AX29" i="1"/>
  <c r="BC29" i="1"/>
  <c r="BH29" i="1"/>
  <c r="BM29" i="1"/>
  <c r="BR29" i="1"/>
  <c r="BW29" i="1"/>
  <c r="CG29" i="1"/>
  <c r="CL29" i="1"/>
  <c r="CQ29" i="1"/>
  <c r="CV29" i="1"/>
  <c r="DA29" i="1"/>
  <c r="DF29" i="1"/>
  <c r="DK29" i="1"/>
  <c r="DP29" i="1"/>
  <c r="F26" i="1"/>
  <c r="I26" i="1"/>
  <c r="J26" i="1"/>
  <c r="K26" i="1"/>
  <c r="O24" i="1"/>
  <c r="T24" i="1"/>
  <c r="Y24" i="1"/>
  <c r="AD24" i="1"/>
  <c r="AI24" i="1"/>
  <c r="AN24" i="1"/>
  <c r="AS24" i="1"/>
  <c r="AX24" i="1"/>
  <c r="BC24" i="1"/>
  <c r="BH24" i="1"/>
  <c r="BM24" i="1"/>
  <c r="BR24" i="1"/>
  <c r="BW24" i="1"/>
  <c r="CG24" i="1"/>
  <c r="CL24" i="1"/>
  <c r="CQ24" i="1"/>
  <c r="CV24" i="1"/>
  <c r="DA24" i="1"/>
  <c r="DF24" i="1"/>
  <c r="DK24" i="1"/>
  <c r="DP24" i="1"/>
  <c r="F24" i="1"/>
  <c r="I24" i="1"/>
  <c r="J24" i="1"/>
  <c r="K24" i="1"/>
  <c r="O25" i="1"/>
  <c r="T25" i="1"/>
  <c r="Y25" i="1"/>
  <c r="AD25" i="1"/>
  <c r="AI25" i="1"/>
  <c r="AN25" i="1"/>
  <c r="AS25" i="1"/>
  <c r="AX25" i="1"/>
  <c r="BC25" i="1"/>
  <c r="BH25" i="1"/>
  <c r="BM25" i="1"/>
  <c r="BR25" i="1"/>
  <c r="BW25" i="1"/>
  <c r="CG25" i="1"/>
  <c r="CL25" i="1"/>
  <c r="CQ25" i="1"/>
  <c r="CV25" i="1"/>
  <c r="DA25" i="1"/>
  <c r="DF25" i="1"/>
  <c r="DK25" i="1"/>
  <c r="DP25" i="1"/>
  <c r="I25" i="1"/>
  <c r="J25" i="1"/>
  <c r="K25" i="1"/>
  <c r="O26" i="1"/>
  <c r="T26" i="1"/>
  <c r="Y26" i="1"/>
  <c r="AD26" i="1"/>
  <c r="AI26" i="1"/>
  <c r="AN26" i="1"/>
  <c r="AS26" i="1"/>
  <c r="AX26" i="1"/>
  <c r="BC26" i="1"/>
  <c r="BH26" i="1"/>
  <c r="BM26" i="1"/>
  <c r="BR26" i="1"/>
  <c r="BW26" i="1"/>
  <c r="CG26" i="1"/>
  <c r="CL26" i="1"/>
  <c r="CQ26" i="1"/>
  <c r="CV26" i="1"/>
  <c r="DA26" i="1"/>
  <c r="DF26" i="1"/>
  <c r="DK26" i="1"/>
  <c r="DP26" i="1"/>
  <c r="F30" i="3"/>
  <c r="B11" i="27" s="1"/>
  <c r="C23" i="1" l="1"/>
  <c r="B41" i="27"/>
  <c r="J30" i="3"/>
  <c r="C32" i="1"/>
  <c r="E30" i="1"/>
  <c r="I26" i="3" s="1"/>
  <c r="G30" i="1"/>
  <c r="D28" i="1"/>
  <c r="G26" i="3" s="1"/>
  <c r="D27" i="1"/>
  <c r="G25" i="3" s="1"/>
  <c r="D25" i="1"/>
  <c r="G23" i="3" s="1"/>
  <c r="D24" i="1"/>
  <c r="G22" i="3" s="1"/>
  <c r="D26" i="1"/>
  <c r="G24" i="3" s="1"/>
  <c r="CG4" i="1"/>
  <c r="CG14" i="1"/>
  <c r="BR4" i="1"/>
  <c r="BR5" i="1"/>
  <c r="BR6" i="1"/>
  <c r="BR7" i="1"/>
  <c r="BR8" i="1"/>
  <c r="BR9" i="1"/>
  <c r="BR10" i="1"/>
  <c r="BR11" i="1"/>
  <c r="BR12" i="1"/>
  <c r="BR13" i="1"/>
  <c r="BR14" i="1"/>
  <c r="BR15" i="1"/>
  <c r="BR16" i="1"/>
  <c r="BR17" i="1"/>
  <c r="BR18" i="1"/>
  <c r="BR19" i="1"/>
  <c r="BR20" i="1"/>
  <c r="BR21" i="1"/>
  <c r="BR22" i="1"/>
  <c r="BR23" i="1"/>
  <c r="BR27" i="1"/>
  <c r="AN8" i="1"/>
  <c r="O27" i="1"/>
  <c r="DP7" i="1"/>
  <c r="DK7" i="1"/>
  <c r="DF7" i="1"/>
  <c r="DA7" i="1"/>
  <c r="CV7" i="1"/>
  <c r="CQ7" i="1"/>
  <c r="CL7" i="1"/>
  <c r="CG7" i="1"/>
  <c r="BW7" i="1"/>
  <c r="BM7" i="1"/>
  <c r="BH7" i="1"/>
  <c r="BC7" i="1"/>
  <c r="AX7" i="1"/>
  <c r="AS7" i="1"/>
  <c r="AN7" i="1"/>
  <c r="AI7" i="1"/>
  <c r="AD7" i="1"/>
  <c r="Y7" i="1"/>
  <c r="T7" i="1"/>
  <c r="O7" i="1"/>
  <c r="K5" i="1"/>
  <c r="J5" i="1"/>
  <c r="I5" i="1"/>
  <c r="F5" i="1"/>
  <c r="H24" i="3" l="1"/>
  <c r="E24" i="1"/>
  <c r="E27" i="1"/>
  <c r="I24" i="3" s="1"/>
  <c r="E26" i="1"/>
  <c r="I23" i="3" s="1"/>
  <c r="E28" i="1"/>
  <c r="I29" i="3" s="1"/>
  <c r="E25" i="1"/>
  <c r="I22" i="3" s="1"/>
  <c r="G26" i="1"/>
  <c r="G25" i="1"/>
  <c r="G27" i="1"/>
  <c r="G24" i="1"/>
  <c r="G28" i="1"/>
  <c r="D5" i="1"/>
  <c r="G3" i="3" s="1"/>
  <c r="K22" i="1"/>
  <c r="F22" i="1"/>
  <c r="F23" i="1"/>
  <c r="DK23" i="1"/>
  <c r="DF23" i="1"/>
  <c r="DA23" i="1"/>
  <c r="CV23" i="1"/>
  <c r="CQ23" i="1"/>
  <c r="CL23" i="1"/>
  <c r="CG23" i="1"/>
  <c r="BW23" i="1"/>
  <c r="BM23" i="1"/>
  <c r="BH23" i="1"/>
  <c r="BC23" i="1"/>
  <c r="AX23" i="1"/>
  <c r="AS23" i="1"/>
  <c r="AN23" i="1"/>
  <c r="AI23" i="1"/>
  <c r="AD23" i="1"/>
  <c r="Y23" i="1"/>
  <c r="T23" i="1"/>
  <c r="O23" i="1"/>
  <c r="J22" i="1"/>
  <c r="I22" i="1"/>
  <c r="DP21" i="1"/>
  <c r="DK21" i="1"/>
  <c r="DF21" i="1"/>
  <c r="DA21" i="1"/>
  <c r="CV21" i="1"/>
  <c r="CQ21" i="1"/>
  <c r="CL21" i="1"/>
  <c r="CG21" i="1"/>
  <c r="BW21" i="1"/>
  <c r="BM21" i="1"/>
  <c r="BH21" i="1"/>
  <c r="BC21" i="1"/>
  <c r="AX21" i="1"/>
  <c r="AS21" i="1"/>
  <c r="AN21" i="1"/>
  <c r="AI21" i="1"/>
  <c r="AD21" i="1"/>
  <c r="Y21" i="1"/>
  <c r="T21" i="1"/>
  <c r="O21" i="1"/>
  <c r="K20" i="1"/>
  <c r="I20" i="1"/>
  <c r="F20" i="1"/>
  <c r="DP18" i="1"/>
  <c r="DK18" i="1"/>
  <c r="DF18" i="1"/>
  <c r="DA18" i="1"/>
  <c r="CV18" i="1"/>
  <c r="CQ18" i="1"/>
  <c r="CL18" i="1"/>
  <c r="CG18" i="1"/>
  <c r="BW18" i="1"/>
  <c r="BM18" i="1"/>
  <c r="BH18" i="1"/>
  <c r="BC18" i="1"/>
  <c r="AX18" i="1"/>
  <c r="AS18" i="1"/>
  <c r="AN18" i="1"/>
  <c r="AI18" i="1"/>
  <c r="AD18" i="1"/>
  <c r="Y18" i="1"/>
  <c r="T18" i="1"/>
  <c r="O18" i="1"/>
  <c r="K15" i="1"/>
  <c r="J15" i="1"/>
  <c r="I15" i="1"/>
  <c r="F15" i="1"/>
  <c r="DP13" i="1"/>
  <c r="DK13" i="1"/>
  <c r="DF13" i="1"/>
  <c r="DA13" i="1"/>
  <c r="CV13" i="1"/>
  <c r="CQ13" i="1"/>
  <c r="CL13" i="1"/>
  <c r="CG13" i="1"/>
  <c r="BW13" i="1"/>
  <c r="BM13" i="1"/>
  <c r="BH13" i="1"/>
  <c r="BC13" i="1"/>
  <c r="AX13" i="1"/>
  <c r="AS13" i="1"/>
  <c r="AN13" i="1"/>
  <c r="AI13" i="1"/>
  <c r="AD13" i="1"/>
  <c r="Y13" i="1"/>
  <c r="T13" i="1"/>
  <c r="O13" i="1"/>
  <c r="K9" i="1"/>
  <c r="J9" i="1"/>
  <c r="I9" i="1"/>
  <c r="F9" i="1"/>
  <c r="DP6" i="1"/>
  <c r="DK6" i="1"/>
  <c r="DF6" i="1"/>
  <c r="DA6" i="1"/>
  <c r="CV6" i="1"/>
  <c r="CQ6" i="1"/>
  <c r="CL6" i="1"/>
  <c r="CG6" i="1"/>
  <c r="BW6" i="1"/>
  <c r="BM6" i="1"/>
  <c r="BH6" i="1"/>
  <c r="BC6" i="1"/>
  <c r="AX6" i="1"/>
  <c r="AS6" i="1"/>
  <c r="AN6" i="1"/>
  <c r="AI6" i="1"/>
  <c r="AD6" i="1"/>
  <c r="Y6" i="1"/>
  <c r="T6" i="1"/>
  <c r="O6" i="1"/>
  <c r="K4" i="1"/>
  <c r="J4" i="1"/>
  <c r="I4" i="1"/>
  <c r="F4" i="1"/>
  <c r="DP8" i="1"/>
  <c r="DK8" i="1"/>
  <c r="DF8" i="1"/>
  <c r="DA8" i="1"/>
  <c r="CV8" i="1"/>
  <c r="CQ8" i="1"/>
  <c r="CL8" i="1"/>
  <c r="CG8" i="1"/>
  <c r="BW8" i="1"/>
  <c r="BM8" i="1"/>
  <c r="BH8" i="1"/>
  <c r="BC8" i="1"/>
  <c r="AX8" i="1"/>
  <c r="AS8" i="1"/>
  <c r="AI8" i="1"/>
  <c r="AD8" i="1"/>
  <c r="Y8" i="1"/>
  <c r="T8" i="1"/>
  <c r="O8" i="1"/>
  <c r="DP10" i="1"/>
  <c r="DK10" i="1"/>
  <c r="DF10" i="1"/>
  <c r="DA10" i="1"/>
  <c r="CV10" i="1"/>
  <c r="CQ10" i="1"/>
  <c r="CL10" i="1"/>
  <c r="CG10" i="1"/>
  <c r="BW10" i="1"/>
  <c r="BM10" i="1"/>
  <c r="BH10" i="1"/>
  <c r="BC10" i="1"/>
  <c r="AX10" i="1"/>
  <c r="AS10" i="1"/>
  <c r="AN10" i="1"/>
  <c r="AI10" i="1"/>
  <c r="AD10" i="1"/>
  <c r="Y10" i="1"/>
  <c r="T10" i="1"/>
  <c r="O10" i="1"/>
  <c r="K8" i="1"/>
  <c r="J8" i="1"/>
  <c r="I8" i="1"/>
  <c r="F8" i="1"/>
  <c r="DP9" i="1"/>
  <c r="DK9" i="1"/>
  <c r="DF9" i="1"/>
  <c r="DA9" i="1"/>
  <c r="CV9" i="1"/>
  <c r="CQ9" i="1"/>
  <c r="CL9" i="1"/>
  <c r="CG9" i="1"/>
  <c r="BW9" i="1"/>
  <c r="BM9" i="1"/>
  <c r="BH9" i="1"/>
  <c r="BC9" i="1"/>
  <c r="AX9" i="1"/>
  <c r="AS9" i="1"/>
  <c r="AN9" i="1"/>
  <c r="AI9" i="1"/>
  <c r="AD9" i="1"/>
  <c r="Y9" i="1"/>
  <c r="T9" i="1"/>
  <c r="O9" i="1"/>
  <c r="K14" i="1"/>
  <c r="J14" i="1"/>
  <c r="I14" i="1"/>
  <c r="F14" i="1"/>
  <c r="F7" i="3"/>
  <c r="F33" i="3"/>
  <c r="B12" i="27" s="1"/>
  <c r="F22" i="3"/>
  <c r="B48" i="27" s="1"/>
  <c r="F26" i="3"/>
  <c r="B17" i="27" s="1"/>
  <c r="F25" i="3"/>
  <c r="B34" i="27" s="1"/>
  <c r="F11" i="3"/>
  <c r="B22" i="27" s="1"/>
  <c r="F6" i="3"/>
  <c r="B33" i="27" s="1"/>
  <c r="F31" i="3"/>
  <c r="B30" i="27" s="1"/>
  <c r="F4" i="3"/>
  <c r="F16" i="3"/>
  <c r="F18" i="3"/>
  <c r="F28" i="3"/>
  <c r="F13" i="3"/>
  <c r="F27" i="3"/>
  <c r="F32" i="3"/>
  <c r="F9" i="3"/>
  <c r="B21" i="27" s="1"/>
  <c r="F23" i="3"/>
  <c r="C6" i="1"/>
  <c r="F14" i="3"/>
  <c r="B40" i="27" s="1"/>
  <c r="K29" i="1"/>
  <c r="K23" i="1"/>
  <c r="K19" i="1"/>
  <c r="K21" i="1"/>
  <c r="K16" i="1"/>
  <c r="K18" i="1"/>
  <c r="K17" i="1"/>
  <c r="K10" i="1"/>
  <c r="K13" i="1"/>
  <c r="K12" i="1"/>
  <c r="K11" i="1"/>
  <c r="K6" i="1"/>
  <c r="K7" i="1"/>
  <c r="J29" i="1"/>
  <c r="J23" i="1"/>
  <c r="J19" i="1"/>
  <c r="J21" i="1"/>
  <c r="J16" i="1"/>
  <c r="J18" i="1"/>
  <c r="J17" i="1"/>
  <c r="J10" i="1"/>
  <c r="J13" i="1"/>
  <c r="J12" i="1"/>
  <c r="J11" i="1"/>
  <c r="J6" i="1"/>
  <c r="J7" i="1"/>
  <c r="I29" i="1"/>
  <c r="I23" i="1"/>
  <c r="I19" i="1"/>
  <c r="I21" i="1"/>
  <c r="I16" i="1"/>
  <c r="I18" i="1"/>
  <c r="I17" i="1"/>
  <c r="I10" i="1"/>
  <c r="I13" i="1"/>
  <c r="I12" i="1"/>
  <c r="I11" i="1"/>
  <c r="I6" i="1"/>
  <c r="I7" i="1"/>
  <c r="F29" i="1"/>
  <c r="F19" i="1"/>
  <c r="F21" i="1"/>
  <c r="F16" i="1"/>
  <c r="F18" i="1"/>
  <c r="F17" i="1"/>
  <c r="F10" i="1"/>
  <c r="F13" i="1"/>
  <c r="F12" i="1"/>
  <c r="F11" i="1"/>
  <c r="F6" i="1"/>
  <c r="F7" i="1"/>
  <c r="DP27" i="1"/>
  <c r="DP19" i="1"/>
  <c r="DP20" i="1"/>
  <c r="DP16" i="1"/>
  <c r="DP15" i="1"/>
  <c r="DP17" i="1"/>
  <c r="DP12" i="1"/>
  <c r="DP11" i="1"/>
  <c r="DP14" i="1"/>
  <c r="DP4" i="1"/>
  <c r="DP5" i="1"/>
  <c r="DK27" i="1"/>
  <c r="DK22" i="1"/>
  <c r="DK19" i="1"/>
  <c r="DK20" i="1"/>
  <c r="DK16" i="1"/>
  <c r="DK15" i="1"/>
  <c r="DK17" i="1"/>
  <c r="DK12" i="1"/>
  <c r="DK11" i="1"/>
  <c r="DK14" i="1"/>
  <c r="DK4" i="1"/>
  <c r="DK5" i="1"/>
  <c r="DF27" i="1"/>
  <c r="DF22" i="1"/>
  <c r="DF19" i="1"/>
  <c r="DF20" i="1"/>
  <c r="DF16" i="1"/>
  <c r="DF15" i="1"/>
  <c r="DF17" i="1"/>
  <c r="DF12" i="1"/>
  <c r="DF11" i="1"/>
  <c r="DF14" i="1"/>
  <c r="DF4" i="1"/>
  <c r="DF5" i="1"/>
  <c r="DA27" i="1"/>
  <c r="DA22" i="1"/>
  <c r="DA19" i="1"/>
  <c r="DA20" i="1"/>
  <c r="DA16" i="1"/>
  <c r="DA15" i="1"/>
  <c r="DA17" i="1"/>
  <c r="DA12" i="1"/>
  <c r="DA11" i="1"/>
  <c r="DA14" i="1"/>
  <c r="DA4" i="1"/>
  <c r="DA5" i="1"/>
  <c r="CV27" i="1"/>
  <c r="CV22" i="1"/>
  <c r="CV19" i="1"/>
  <c r="CV20" i="1"/>
  <c r="CV16" i="1"/>
  <c r="CV15" i="1"/>
  <c r="CV17" i="1"/>
  <c r="CV12" i="1"/>
  <c r="CV11" i="1"/>
  <c r="CV14" i="1"/>
  <c r="CV4" i="1"/>
  <c r="CV5" i="1"/>
  <c r="CQ27" i="1"/>
  <c r="CQ22" i="1"/>
  <c r="CQ19" i="1"/>
  <c r="CQ20" i="1"/>
  <c r="CQ16" i="1"/>
  <c r="CQ15" i="1"/>
  <c r="CQ17" i="1"/>
  <c r="CQ12" i="1"/>
  <c r="CQ11" i="1"/>
  <c r="CQ14" i="1"/>
  <c r="CQ4" i="1"/>
  <c r="CQ5" i="1"/>
  <c r="CL27" i="1"/>
  <c r="CL22" i="1"/>
  <c r="CL19" i="1"/>
  <c r="CL20" i="1"/>
  <c r="CL16" i="1"/>
  <c r="CL15" i="1"/>
  <c r="CL17" i="1"/>
  <c r="CL12" i="1"/>
  <c r="CL11" i="1"/>
  <c r="CL14" i="1"/>
  <c r="CL4" i="1"/>
  <c r="CL5" i="1"/>
  <c r="CG27" i="1"/>
  <c r="CG22" i="1"/>
  <c r="CG19" i="1"/>
  <c r="CG20" i="1"/>
  <c r="CG16" i="1"/>
  <c r="CG15" i="1"/>
  <c r="CG17" i="1"/>
  <c r="CG12" i="1"/>
  <c r="CG11" i="1"/>
  <c r="CG5" i="1"/>
  <c r="BW27" i="1"/>
  <c r="BW22" i="1"/>
  <c r="BW19" i="1"/>
  <c r="BW20" i="1"/>
  <c r="BW16" i="1"/>
  <c r="BW15" i="1"/>
  <c r="BW17" i="1"/>
  <c r="BW12" i="1"/>
  <c r="BW11" i="1"/>
  <c r="BW14" i="1"/>
  <c r="BW4" i="1"/>
  <c r="BW5" i="1"/>
  <c r="BM27" i="1"/>
  <c r="BH27" i="1"/>
  <c r="BC27" i="1"/>
  <c r="AX27" i="1"/>
  <c r="AS27" i="1"/>
  <c r="AN27" i="1"/>
  <c r="AI27" i="1"/>
  <c r="AD27" i="1"/>
  <c r="Y27" i="1"/>
  <c r="T27" i="1"/>
  <c r="BM22" i="1"/>
  <c r="BH22" i="1"/>
  <c r="BC22" i="1"/>
  <c r="AX22" i="1"/>
  <c r="AS22" i="1"/>
  <c r="AN22" i="1"/>
  <c r="AI22" i="1"/>
  <c r="AD22" i="1"/>
  <c r="Y22" i="1"/>
  <c r="T22" i="1"/>
  <c r="O22" i="1"/>
  <c r="BM19" i="1"/>
  <c r="BH19" i="1"/>
  <c r="BC19" i="1"/>
  <c r="AX19" i="1"/>
  <c r="AS19" i="1"/>
  <c r="AI19" i="1"/>
  <c r="AD19" i="1"/>
  <c r="Y19" i="1"/>
  <c r="T19" i="1"/>
  <c r="O19" i="1"/>
  <c r="BM20" i="1"/>
  <c r="BH20" i="1"/>
  <c r="BC20" i="1"/>
  <c r="AX20" i="1"/>
  <c r="AS20" i="1"/>
  <c r="AN20" i="1"/>
  <c r="AI20" i="1"/>
  <c r="AD20" i="1"/>
  <c r="Y20" i="1"/>
  <c r="T20" i="1"/>
  <c r="O20" i="1"/>
  <c r="BM16" i="1"/>
  <c r="BH16" i="1"/>
  <c r="BC16" i="1"/>
  <c r="AX16" i="1"/>
  <c r="AS16" i="1"/>
  <c r="AN16" i="1"/>
  <c r="AI16" i="1"/>
  <c r="AD16" i="1"/>
  <c r="Y16" i="1"/>
  <c r="T16" i="1"/>
  <c r="O16" i="1"/>
  <c r="BM15" i="1"/>
  <c r="BH15" i="1"/>
  <c r="BC15" i="1"/>
  <c r="AX15" i="1"/>
  <c r="AS15" i="1"/>
  <c r="AN15" i="1"/>
  <c r="AI15" i="1"/>
  <c r="AD15" i="1"/>
  <c r="Y15" i="1"/>
  <c r="T15" i="1"/>
  <c r="BM17" i="1"/>
  <c r="BH17" i="1"/>
  <c r="BC17" i="1"/>
  <c r="AX17" i="1"/>
  <c r="AN17" i="1"/>
  <c r="AI17" i="1"/>
  <c r="AD17" i="1"/>
  <c r="Y17" i="1"/>
  <c r="T17" i="1"/>
  <c r="O17" i="1"/>
  <c r="BM12" i="1"/>
  <c r="BH12" i="1"/>
  <c r="BC12" i="1"/>
  <c r="AX12" i="1"/>
  <c r="AS12" i="1"/>
  <c r="AN12" i="1"/>
  <c r="AI12" i="1"/>
  <c r="AD12" i="1"/>
  <c r="Y12" i="1"/>
  <c r="T12" i="1"/>
  <c r="O12" i="1"/>
  <c r="BM11" i="1"/>
  <c r="BH11" i="1"/>
  <c r="BC11" i="1"/>
  <c r="AX11" i="1"/>
  <c r="AS11" i="1"/>
  <c r="AN11" i="1"/>
  <c r="AI11" i="1"/>
  <c r="AD11" i="1"/>
  <c r="Y11" i="1"/>
  <c r="T11" i="1"/>
  <c r="O11" i="1"/>
  <c r="BM14" i="1"/>
  <c r="BH14" i="1"/>
  <c r="BC14" i="1"/>
  <c r="AX14" i="1"/>
  <c r="AS14" i="1"/>
  <c r="AN14" i="1"/>
  <c r="AI14" i="1"/>
  <c r="AD14" i="1"/>
  <c r="T14" i="1"/>
  <c r="O14" i="1"/>
  <c r="BM4" i="1"/>
  <c r="BH4" i="1"/>
  <c r="BC4" i="1"/>
  <c r="AX4" i="1"/>
  <c r="AS4" i="1"/>
  <c r="AN4" i="1"/>
  <c r="AI4" i="1"/>
  <c r="AD4" i="1"/>
  <c r="Y4" i="1"/>
  <c r="T4" i="1"/>
  <c r="O4" i="1"/>
  <c r="BM5" i="1"/>
  <c r="BH5" i="1"/>
  <c r="BC5" i="1"/>
  <c r="AX5" i="1"/>
  <c r="AS5" i="1"/>
  <c r="AN5" i="1"/>
  <c r="AI5" i="1"/>
  <c r="AD5" i="1"/>
  <c r="Y5" i="1"/>
  <c r="T5" i="1"/>
  <c r="O5" i="1"/>
  <c r="K36" i="1" l="1"/>
  <c r="C31" i="1"/>
  <c r="B35" i="27"/>
  <c r="C24" i="1"/>
  <c r="B36" i="27"/>
  <c r="C19" i="1"/>
  <c r="B15" i="27"/>
  <c r="C26" i="1"/>
  <c r="B24" i="27"/>
  <c r="C34" i="1"/>
  <c r="B42" i="27"/>
  <c r="C17" i="1"/>
  <c r="B47" i="27"/>
  <c r="C20" i="1"/>
  <c r="B5" i="27"/>
  <c r="C7" i="1"/>
  <c r="B28" i="27"/>
  <c r="C10" i="1"/>
  <c r="B39" i="27"/>
  <c r="C12" i="1"/>
  <c r="C11" i="1"/>
  <c r="C15" i="1"/>
  <c r="C13" i="1"/>
  <c r="C30" i="1"/>
  <c r="C28" i="1"/>
  <c r="C18" i="1"/>
  <c r="C16" i="1"/>
  <c r="C9" i="1"/>
  <c r="C8" i="1"/>
  <c r="C29" i="1"/>
  <c r="C27" i="1"/>
  <c r="C25" i="1"/>
  <c r="J31" i="3"/>
  <c r="C33" i="1"/>
  <c r="J33" i="3"/>
  <c r="C35" i="1"/>
  <c r="J24" i="3"/>
  <c r="I28" i="3"/>
  <c r="J29" i="3"/>
  <c r="J26" i="3"/>
  <c r="J32" i="3"/>
  <c r="J27" i="3"/>
  <c r="CA10" i="1"/>
  <c r="CA6" i="1"/>
  <c r="AH30" i="1"/>
  <c r="CA20" i="1"/>
  <c r="CA27" i="1"/>
  <c r="CA14" i="1"/>
  <c r="CA17" i="1"/>
  <c r="CA31" i="1"/>
  <c r="CA15" i="1"/>
  <c r="CA5" i="1"/>
  <c r="CA7" i="1"/>
  <c r="BV32" i="1"/>
  <c r="CA29" i="1"/>
  <c r="CA19" i="1"/>
  <c r="BV34" i="1"/>
  <c r="CA12" i="1"/>
  <c r="CA18" i="1"/>
  <c r="CA33" i="1"/>
  <c r="CA11" i="1"/>
  <c r="CA22" i="1"/>
  <c r="X31" i="1"/>
  <c r="E5" i="1"/>
  <c r="G5" i="1"/>
  <c r="D17" i="1"/>
  <c r="G15" i="3" s="1"/>
  <c r="D20" i="1"/>
  <c r="G18" i="3" s="1"/>
  <c r="D22" i="1"/>
  <c r="G20" i="3" s="1"/>
  <c r="CA23" i="1"/>
  <c r="CA4" i="1"/>
  <c r="D15" i="1"/>
  <c r="G13" i="3" s="1"/>
  <c r="D4" i="1"/>
  <c r="D9" i="1"/>
  <c r="G7" i="3" s="1"/>
  <c r="D8" i="1"/>
  <c r="G6" i="3" s="1"/>
  <c r="D14" i="1"/>
  <c r="G12" i="3" s="1"/>
  <c r="D7" i="1"/>
  <c r="G5" i="3" s="1"/>
  <c r="D16" i="1"/>
  <c r="G14" i="3" s="1"/>
  <c r="D13" i="1"/>
  <c r="G11" i="3" s="1"/>
  <c r="D18" i="1"/>
  <c r="G16" i="3" s="1"/>
  <c r="D21" i="1"/>
  <c r="G19" i="3" s="1"/>
  <c r="D11" i="1"/>
  <c r="G9" i="3" s="1"/>
  <c r="D10" i="1"/>
  <c r="G8" i="3" s="1"/>
  <c r="D19" i="1"/>
  <c r="G17" i="3" s="1"/>
  <c r="D12" i="1"/>
  <c r="G10" i="3" s="1"/>
  <c r="D6" i="1"/>
  <c r="G4" i="3" s="1"/>
  <c r="D23" i="1"/>
  <c r="G21" i="3" s="1"/>
  <c r="D29" i="1"/>
  <c r="G27" i="3" s="1"/>
  <c r="I17" i="3" l="1"/>
  <c r="I3" i="3"/>
  <c r="G2" i="3"/>
  <c r="H2" i="3" s="1"/>
  <c r="CA16" i="1"/>
  <c r="CA13" i="1"/>
  <c r="CA35" i="1"/>
  <c r="H15" i="3"/>
  <c r="H7" i="3"/>
  <c r="H8" i="3"/>
  <c r="H12" i="3"/>
  <c r="H18" i="3"/>
  <c r="H20" i="3"/>
  <c r="AM30" i="1"/>
  <c r="BV35" i="1"/>
  <c r="AR35" i="1"/>
  <c r="H17" i="3"/>
  <c r="H14" i="3"/>
  <c r="AH35" i="1"/>
  <c r="BG35" i="1"/>
  <c r="H10" i="3"/>
  <c r="H9" i="3"/>
  <c r="H19" i="3"/>
  <c r="CA8" i="1"/>
  <c r="S8" i="1"/>
  <c r="CA21" i="1"/>
  <c r="N21" i="1"/>
  <c r="CA9" i="1"/>
  <c r="S9" i="1"/>
  <c r="S32" i="1"/>
  <c r="BQ35" i="1"/>
  <c r="S35" i="1"/>
  <c r="AW35" i="1"/>
  <c r="X30" i="1"/>
  <c r="BL31" i="1"/>
  <c r="N35" i="1"/>
  <c r="BB35" i="1"/>
  <c r="X35" i="1"/>
  <c r="BL35" i="1"/>
  <c r="AM35" i="1"/>
  <c r="AC35" i="1"/>
  <c r="BB30" i="1"/>
  <c r="N33" i="1"/>
  <c r="AR31" i="1"/>
  <c r="CA30" i="1"/>
  <c r="AW34" i="1"/>
  <c r="BB33" i="1"/>
  <c r="AC34" i="1"/>
  <c r="CA34" i="1"/>
  <c r="BG32" i="1"/>
  <c r="AM32" i="1"/>
  <c r="CA32" i="1"/>
  <c r="BG30" i="1"/>
  <c r="S30" i="1"/>
  <c r="AH33" i="1"/>
  <c r="N31" i="1"/>
  <c r="AH31" i="1"/>
  <c r="BB31" i="1"/>
  <c r="BV31" i="1"/>
  <c r="BV33" i="1"/>
  <c r="X33" i="1"/>
  <c r="AR33" i="1"/>
  <c r="BL33" i="1"/>
  <c r="S34" i="1"/>
  <c r="AM34" i="1"/>
  <c r="BG34" i="1"/>
  <c r="AC32" i="1"/>
  <c r="AW32" i="1"/>
  <c r="BQ32" i="1"/>
  <c r="BQ34" i="1"/>
  <c r="H16" i="3"/>
  <c r="G15" i="1"/>
  <c r="S33" i="1"/>
  <c r="AC33" i="1"/>
  <c r="AM33" i="1"/>
  <c r="AW33" i="1"/>
  <c r="BG33" i="1"/>
  <c r="BQ33" i="1"/>
  <c r="S31" i="1"/>
  <c r="AC31" i="1"/>
  <c r="AM31" i="1"/>
  <c r="AW31" i="1"/>
  <c r="BG31" i="1"/>
  <c r="BQ31" i="1"/>
  <c r="N32" i="1"/>
  <c r="X32" i="1"/>
  <c r="AH32" i="1"/>
  <c r="AR32" i="1"/>
  <c r="BB32" i="1"/>
  <c r="BL32" i="1"/>
  <c r="N34" i="1"/>
  <c r="X34" i="1"/>
  <c r="AH34" i="1"/>
  <c r="AR34" i="1"/>
  <c r="BB34" i="1"/>
  <c r="BL34" i="1"/>
  <c r="H3" i="3"/>
  <c r="G4" i="1"/>
  <c r="H21" i="3"/>
  <c r="BQ30" i="1"/>
  <c r="AW30" i="1"/>
  <c r="N30" i="1"/>
  <c r="BL30" i="1"/>
  <c r="AR30" i="1"/>
  <c r="AC30" i="1"/>
  <c r="BV30" i="1"/>
  <c r="BV27" i="1"/>
  <c r="BQ25" i="1"/>
  <c r="CA25" i="1"/>
  <c r="AH25" i="1"/>
  <c r="N27" i="1"/>
  <c r="BB28" i="1"/>
  <c r="CA28" i="1"/>
  <c r="AW24" i="1"/>
  <c r="CA24" i="1"/>
  <c r="BL26" i="1"/>
  <c r="CA26" i="1"/>
  <c r="AM28" i="1"/>
  <c r="BB25" i="1"/>
  <c r="AR28" i="1"/>
  <c r="N28" i="1"/>
  <c r="AH28" i="1"/>
  <c r="AC28" i="1"/>
  <c r="BQ28" i="1"/>
  <c r="S25" i="1"/>
  <c r="AR25" i="1"/>
  <c r="BL25" i="1"/>
  <c r="BL28" i="1"/>
  <c r="X28" i="1"/>
  <c r="BG28" i="1"/>
  <c r="S28" i="1"/>
  <c r="AW28" i="1"/>
  <c r="BV28" i="1"/>
  <c r="S24" i="1"/>
  <c r="AW26" i="1"/>
  <c r="AR24" i="1"/>
  <c r="AC24" i="1"/>
  <c r="S26" i="1"/>
  <c r="AM26" i="1"/>
  <c r="AH24" i="1"/>
  <c r="BB24" i="1"/>
  <c r="X24" i="1"/>
  <c r="X26" i="1"/>
  <c r="AC26" i="1"/>
  <c r="AH26" i="1"/>
  <c r="AR26" i="1"/>
  <c r="BB26" i="1"/>
  <c r="AM24" i="1"/>
  <c r="BG26" i="1"/>
  <c r="X25" i="1"/>
  <c r="AC25" i="1"/>
  <c r="AM25" i="1"/>
  <c r="AW25" i="1"/>
  <c r="BG25" i="1"/>
  <c r="N4" i="1"/>
  <c r="BV4" i="1"/>
  <c r="N10" i="1"/>
  <c r="BV10" i="1"/>
  <c r="BV21" i="1"/>
  <c r="N23" i="1"/>
  <c r="BV23" i="1"/>
  <c r="N20" i="1"/>
  <c r="BV20" i="1"/>
  <c r="N11" i="1"/>
  <c r="BV11" i="1"/>
  <c r="N16" i="1"/>
  <c r="BV16" i="1"/>
  <c r="N29" i="1"/>
  <c r="BV29" i="1"/>
  <c r="N14" i="1"/>
  <c r="BV14" i="1"/>
  <c r="N7" i="1"/>
  <c r="BV7" i="1"/>
  <c r="BQ24" i="1"/>
  <c r="BV24" i="1"/>
  <c r="N26" i="1"/>
  <c r="BV26" i="1"/>
  <c r="N5" i="1"/>
  <c r="BV5" i="1"/>
  <c r="N9" i="1"/>
  <c r="BV9" i="1"/>
  <c r="N22" i="1"/>
  <c r="BV22" i="1"/>
  <c r="N19" i="1"/>
  <c r="BV19" i="1"/>
  <c r="N12" i="1"/>
  <c r="BV12" i="1"/>
  <c r="N17" i="1"/>
  <c r="BV17" i="1"/>
  <c r="N15" i="1"/>
  <c r="BV15" i="1"/>
  <c r="N8" i="1"/>
  <c r="BV8" i="1"/>
  <c r="N13" i="1"/>
  <c r="BV13" i="1"/>
  <c r="N18" i="1"/>
  <c r="BV18" i="1"/>
  <c r="N25" i="1"/>
  <c r="BV25" i="1"/>
  <c r="N6" i="1"/>
  <c r="BV6" i="1"/>
  <c r="BQ26" i="1"/>
  <c r="G9" i="1"/>
  <c r="E9" i="1"/>
  <c r="I7" i="3" s="1"/>
  <c r="G23" i="1"/>
  <c r="E23" i="1"/>
  <c r="H26" i="3"/>
  <c r="G19" i="1"/>
  <c r="E19" i="1"/>
  <c r="H23" i="3"/>
  <c r="G8" i="1"/>
  <c r="E8" i="1"/>
  <c r="I6" i="3" s="1"/>
  <c r="G6" i="1"/>
  <c r="E6" i="1"/>
  <c r="G11" i="1"/>
  <c r="E11" i="1"/>
  <c r="I9" i="3" s="1"/>
  <c r="E17" i="1"/>
  <c r="I15" i="3" s="1"/>
  <c r="G21" i="1"/>
  <c r="E21" i="1"/>
  <c r="G12" i="1"/>
  <c r="E12" i="1"/>
  <c r="I10" i="3" s="1"/>
  <c r="G14" i="1"/>
  <c r="E14" i="1"/>
  <c r="I12" i="3" s="1"/>
  <c r="E4" i="1"/>
  <c r="H28" i="3"/>
  <c r="G29" i="1"/>
  <c r="H33" i="3"/>
  <c r="E29" i="1"/>
  <c r="I25" i="3" s="1"/>
  <c r="J25" i="3" s="1"/>
  <c r="E15" i="1"/>
  <c r="I13" i="3" s="1"/>
  <c r="G10" i="1"/>
  <c r="E10" i="1"/>
  <c r="I8" i="3" s="1"/>
  <c r="G7" i="1"/>
  <c r="E7" i="1"/>
  <c r="I5" i="3" s="1"/>
  <c r="H25" i="3"/>
  <c r="G16" i="1"/>
  <c r="E16" i="1"/>
  <c r="I14" i="3" s="1"/>
  <c r="G18" i="1"/>
  <c r="E18" i="1"/>
  <c r="I16" i="3" s="1"/>
  <c r="E13" i="1"/>
  <c r="I11" i="3" s="1"/>
  <c r="G22" i="1"/>
  <c r="E22" i="1"/>
  <c r="G20" i="1"/>
  <c r="E20" i="1"/>
  <c r="BG24" i="1"/>
  <c r="BL24" i="1"/>
  <c r="N24" i="1"/>
  <c r="X29" i="1"/>
  <c r="AM29" i="1"/>
  <c r="S29" i="1"/>
  <c r="BB29" i="1"/>
  <c r="AH29" i="1"/>
  <c r="BG29" i="1"/>
  <c r="AW29" i="1"/>
  <c r="BL29" i="1"/>
  <c r="AC29" i="1"/>
  <c r="AR29" i="1"/>
  <c r="BQ29" i="1"/>
  <c r="BG12" i="1"/>
  <c r="BQ12" i="1"/>
  <c r="BL12" i="1"/>
  <c r="BQ22" i="1"/>
  <c r="BL22" i="1"/>
  <c r="BG22" i="1"/>
  <c r="BG14" i="1"/>
  <c r="BQ14" i="1"/>
  <c r="BL14" i="1"/>
  <c r="BG16" i="1"/>
  <c r="BQ16" i="1"/>
  <c r="BL16" i="1"/>
  <c r="BQ27" i="1"/>
  <c r="BL27" i="1"/>
  <c r="BG27" i="1"/>
  <c r="BQ9" i="1"/>
  <c r="BL9" i="1"/>
  <c r="BG9" i="1"/>
  <c r="BQ5" i="1"/>
  <c r="BL5" i="1"/>
  <c r="BG5" i="1"/>
  <c r="BQ6" i="1"/>
  <c r="BL6" i="1"/>
  <c r="BG6" i="1"/>
  <c r="BQ21" i="1"/>
  <c r="BL21" i="1"/>
  <c r="BG21" i="1"/>
  <c r="BQ7" i="1"/>
  <c r="BL7" i="1"/>
  <c r="BG7" i="1"/>
  <c r="BQ13" i="1"/>
  <c r="BL13" i="1"/>
  <c r="BG13" i="1"/>
  <c r="BQ8" i="1"/>
  <c r="BL8" i="1"/>
  <c r="BG8" i="1"/>
  <c r="BQ19" i="1"/>
  <c r="BL19" i="1"/>
  <c r="BG19" i="1"/>
  <c r="BG23" i="1"/>
  <c r="BQ23" i="1"/>
  <c r="BL23" i="1"/>
  <c r="BG20" i="1"/>
  <c r="BQ20" i="1"/>
  <c r="BL20" i="1"/>
  <c r="BQ11" i="1"/>
  <c r="BL11" i="1"/>
  <c r="BG11" i="1"/>
  <c r="BQ17" i="1"/>
  <c r="BL17" i="1"/>
  <c r="BG17" i="1"/>
  <c r="BQ4" i="1"/>
  <c r="BL4" i="1"/>
  <c r="BG4" i="1"/>
  <c r="BG18" i="1"/>
  <c r="BQ18" i="1"/>
  <c r="BL18" i="1"/>
  <c r="BQ10" i="1"/>
  <c r="BL10" i="1"/>
  <c r="BG10" i="1"/>
  <c r="BQ15" i="1"/>
  <c r="BL15" i="1"/>
  <c r="BG15" i="1"/>
  <c r="G13" i="1"/>
  <c r="H11" i="3"/>
  <c r="G17" i="1"/>
  <c r="BB7" i="1"/>
  <c r="AR7" i="1"/>
  <c r="AM7" i="1"/>
  <c r="AH7" i="1"/>
  <c r="AW7" i="1"/>
  <c r="BB13" i="1"/>
  <c r="AW13" i="1"/>
  <c r="AR13" i="1"/>
  <c r="AM13" i="1"/>
  <c r="AH13" i="1"/>
  <c r="BB19" i="1"/>
  <c r="AW19" i="1"/>
  <c r="AR19" i="1"/>
  <c r="AM19" i="1"/>
  <c r="AH19" i="1"/>
  <c r="BB6" i="1"/>
  <c r="AR6" i="1"/>
  <c r="AM6" i="1"/>
  <c r="AH6" i="1"/>
  <c r="AW6" i="1"/>
  <c r="BB12" i="1"/>
  <c r="AW12" i="1"/>
  <c r="AR12" i="1"/>
  <c r="AM12" i="1"/>
  <c r="AH12" i="1"/>
  <c r="BB21" i="1"/>
  <c r="AW21" i="1"/>
  <c r="AR21" i="1"/>
  <c r="AM21" i="1"/>
  <c r="AH21" i="1"/>
  <c r="BB22" i="1"/>
  <c r="AW22" i="1"/>
  <c r="AR22" i="1"/>
  <c r="AM22" i="1"/>
  <c r="AH22" i="1"/>
  <c r="BB14" i="1"/>
  <c r="AW14" i="1"/>
  <c r="AR14" i="1"/>
  <c r="AM14" i="1"/>
  <c r="AH14" i="1"/>
  <c r="BB16" i="1"/>
  <c r="AW16" i="1"/>
  <c r="AR16" i="1"/>
  <c r="AM16" i="1"/>
  <c r="AH16" i="1"/>
  <c r="BB27" i="1"/>
  <c r="AW27" i="1"/>
  <c r="AR27" i="1"/>
  <c r="AM27" i="1"/>
  <c r="AH27" i="1"/>
  <c r="BB9" i="1"/>
  <c r="AW9" i="1"/>
  <c r="AR9" i="1"/>
  <c r="AM9" i="1"/>
  <c r="AH9" i="1"/>
  <c r="BB15" i="1"/>
  <c r="AW15" i="1"/>
  <c r="AR15" i="1"/>
  <c r="AM15" i="1"/>
  <c r="AH15" i="1"/>
  <c r="BB8" i="1"/>
  <c r="AW8" i="1"/>
  <c r="AR8" i="1"/>
  <c r="AM8" i="1"/>
  <c r="AH8" i="1"/>
  <c r="BB23" i="1"/>
  <c r="AW23" i="1"/>
  <c r="AR23" i="1"/>
  <c r="AM23" i="1"/>
  <c r="AH23" i="1"/>
  <c r="BB20" i="1"/>
  <c r="AW20" i="1"/>
  <c r="AR20" i="1"/>
  <c r="AM20" i="1"/>
  <c r="AH20" i="1"/>
  <c r="BB11" i="1"/>
  <c r="AW11" i="1"/>
  <c r="AR11" i="1"/>
  <c r="AM11" i="1"/>
  <c r="AH11" i="1"/>
  <c r="BB17" i="1"/>
  <c r="AW17" i="1"/>
  <c r="AR17" i="1"/>
  <c r="AM17" i="1"/>
  <c r="AH17" i="1"/>
  <c r="AW4" i="1"/>
  <c r="BB4" i="1"/>
  <c r="AR4" i="1"/>
  <c r="AM4" i="1"/>
  <c r="AH4" i="1"/>
  <c r="BB18" i="1"/>
  <c r="AW18" i="1"/>
  <c r="AR18" i="1"/>
  <c r="AM18" i="1"/>
  <c r="AH18" i="1"/>
  <c r="BB10" i="1"/>
  <c r="AW10" i="1"/>
  <c r="AR10" i="1"/>
  <c r="AM10" i="1"/>
  <c r="AH10" i="1"/>
  <c r="BB5" i="1"/>
  <c r="AR5" i="1"/>
  <c r="AM5" i="1"/>
  <c r="AH5" i="1"/>
  <c r="AW5" i="1"/>
  <c r="AC6" i="1"/>
  <c r="X6" i="1"/>
  <c r="S6" i="1"/>
  <c r="AC13" i="1"/>
  <c r="X13" i="1"/>
  <c r="S13" i="1"/>
  <c r="AC12" i="1"/>
  <c r="X12" i="1"/>
  <c r="S12" i="1"/>
  <c r="AC19" i="1"/>
  <c r="X19" i="1"/>
  <c r="S19" i="1"/>
  <c r="AC11" i="1"/>
  <c r="X11" i="1"/>
  <c r="S11" i="1"/>
  <c r="AC17" i="1"/>
  <c r="X17" i="1"/>
  <c r="S17" i="1"/>
  <c r="S4" i="1"/>
  <c r="AC4" i="1"/>
  <c r="X4" i="1"/>
  <c r="AC18" i="1"/>
  <c r="X18" i="1"/>
  <c r="S18" i="1"/>
  <c r="AC27" i="1"/>
  <c r="X27" i="1"/>
  <c r="S27" i="1"/>
  <c r="AC7" i="1"/>
  <c r="X7" i="1"/>
  <c r="S7" i="1"/>
  <c r="AC8" i="1"/>
  <c r="X8" i="1"/>
  <c r="AC21" i="1"/>
  <c r="X21" i="1"/>
  <c r="S21" i="1"/>
  <c r="AC23" i="1"/>
  <c r="X23" i="1"/>
  <c r="S23" i="1"/>
  <c r="AC22" i="1"/>
  <c r="X22" i="1"/>
  <c r="S22" i="1"/>
  <c r="AC20" i="1"/>
  <c r="X20" i="1"/>
  <c r="S20" i="1"/>
  <c r="AC14" i="1"/>
  <c r="X14" i="1"/>
  <c r="S14" i="1"/>
  <c r="AC16" i="1"/>
  <c r="X16" i="1"/>
  <c r="S16" i="1"/>
  <c r="AC10" i="1"/>
  <c r="X10" i="1"/>
  <c r="S10" i="1"/>
  <c r="AC9" i="1"/>
  <c r="X9" i="1"/>
  <c r="AC15" i="1"/>
  <c r="X15" i="1"/>
  <c r="S15" i="1"/>
  <c r="AC5" i="1"/>
  <c r="X5" i="1"/>
  <c r="S5" i="1"/>
  <c r="H27" i="3"/>
  <c r="H31" i="3"/>
  <c r="H22" i="3"/>
  <c r="J3" i="3" l="1"/>
  <c r="I4" i="3"/>
  <c r="J4" i="3" s="1"/>
  <c r="I2" i="3"/>
  <c r="J2" i="3" s="1"/>
  <c r="J23" i="3"/>
  <c r="I21" i="3"/>
  <c r="J21" i="3" s="1"/>
  <c r="J28" i="3"/>
  <c r="I20" i="3"/>
  <c r="J20" i="3" s="1"/>
  <c r="J13" i="3"/>
  <c r="J15" i="3"/>
  <c r="J10" i="3"/>
  <c r="J22" i="3"/>
  <c r="I19" i="3"/>
  <c r="J19" i="3" s="1"/>
  <c r="J6" i="3"/>
  <c r="J5" i="3"/>
  <c r="J16" i="3"/>
  <c r="J11" i="3"/>
  <c r="I18" i="3"/>
  <c r="J18" i="3" s="1"/>
  <c r="J9" i="3"/>
  <c r="J12" i="3"/>
  <c r="J7" i="3"/>
  <c r="J8" i="3"/>
  <c r="J17" i="3"/>
  <c r="J14" i="3"/>
  <c r="H35" i="1"/>
  <c r="H31" i="1"/>
  <c r="H34" i="1"/>
  <c r="H32" i="1"/>
  <c r="H33" i="1"/>
  <c r="H28" i="1"/>
  <c r="H30" i="1"/>
  <c r="H26" i="1"/>
  <c r="H25" i="1"/>
  <c r="H24" i="1"/>
  <c r="H6" i="1"/>
  <c r="H27" i="1"/>
  <c r="H7" i="1"/>
  <c r="H8" i="1"/>
  <c r="H14" i="1"/>
  <c r="H4" i="1"/>
  <c r="H16" i="1"/>
  <c r="H13" i="1"/>
  <c r="H11" i="1"/>
  <c r="H19" i="1"/>
  <c r="H23" i="1"/>
  <c r="H22" i="1"/>
  <c r="H29" i="1"/>
  <c r="H15" i="1"/>
  <c r="H17" i="1"/>
  <c r="H12" i="1"/>
  <c r="H20" i="1"/>
  <c r="H21" i="1"/>
  <c r="H10" i="1"/>
  <c r="H9" i="1"/>
  <c r="H5" i="1"/>
  <c r="H18" i="1"/>
  <c r="H6" i="3"/>
  <c r="H32" i="3"/>
  <c r="H30" i="3"/>
  <c r="H29" i="3"/>
  <c r="H13" i="3"/>
  <c r="H4" i="3"/>
  <c r="H5" i="3"/>
</calcChain>
</file>

<file path=xl/sharedStrings.xml><?xml version="1.0" encoding="utf-8"?>
<sst xmlns="http://schemas.openxmlformats.org/spreadsheetml/2006/main" count="477" uniqueCount="177">
  <si>
    <t>datum</t>
  </si>
  <si>
    <t>car.</t>
  </si>
  <si>
    <t>totaal</t>
  </si>
  <si>
    <t>beurten</t>
  </si>
  <si>
    <t>aantal</t>
  </si>
  <si>
    <t>Nieuw</t>
  </si>
  <si>
    <t>Oud</t>
  </si>
  <si>
    <t>gemid.</t>
  </si>
  <si>
    <t>nieuw gemidd.</t>
  </si>
  <si>
    <t>nieuw carb.</t>
  </si>
  <si>
    <t>Scheel Albert</t>
  </si>
  <si>
    <t>Hoogeboom Hennie</t>
  </si>
  <si>
    <t>Vlooswijk Cees</t>
  </si>
  <si>
    <t>Kuijer Joop</t>
  </si>
  <si>
    <t>Wit de Jan</t>
  </si>
  <si>
    <t>Eijk v. Cees</t>
  </si>
  <si>
    <t>Jacobi Cor</t>
  </si>
  <si>
    <t>Galen v.Willem</t>
  </si>
  <si>
    <t>Witjes Ge</t>
  </si>
  <si>
    <t xml:space="preserve">Kolfschoten Anton </t>
  </si>
  <si>
    <t>B</t>
  </si>
  <si>
    <t>C</t>
  </si>
  <si>
    <t>nieuwe carb. afgerond</t>
  </si>
  <si>
    <t>Tel nr.</t>
  </si>
  <si>
    <t>0348-473758</t>
  </si>
  <si>
    <t>0348-473325</t>
  </si>
  <si>
    <t>0348-472416</t>
  </si>
  <si>
    <t>0348-472678</t>
  </si>
  <si>
    <t>0348-472417</t>
  </si>
  <si>
    <t>0348-472186</t>
  </si>
  <si>
    <t>0348-472339</t>
  </si>
  <si>
    <t>0348-472771</t>
  </si>
  <si>
    <t>0348-472516</t>
  </si>
  <si>
    <t>0348-472110</t>
  </si>
  <si>
    <t>P</t>
  </si>
  <si>
    <t>Gemid.</t>
  </si>
  <si>
    <t>T</t>
  </si>
  <si>
    <t>A</t>
  </si>
  <si>
    <t>HS</t>
  </si>
  <si>
    <t>0348-471193</t>
  </si>
  <si>
    <t>driebanden oud    gemidd.</t>
  </si>
  <si>
    <t>resultaat</t>
  </si>
  <si>
    <t>drieband, oud    carb.</t>
  </si>
  <si>
    <t>poule</t>
  </si>
  <si>
    <t>caramboles</t>
  </si>
  <si>
    <t>pl,</t>
  </si>
  <si>
    <t>punt</t>
  </si>
  <si>
    <t>Halve Finale</t>
  </si>
  <si>
    <t>Finale</t>
  </si>
  <si>
    <t>W1</t>
  </si>
  <si>
    <t>Winnaar Toernooi</t>
  </si>
  <si>
    <t>W7</t>
  </si>
  <si>
    <t>V2</t>
  </si>
  <si>
    <t>V8</t>
  </si>
  <si>
    <t>WA</t>
  </si>
  <si>
    <t>wx</t>
  </si>
  <si>
    <t>KK</t>
  </si>
  <si>
    <t>WC</t>
  </si>
  <si>
    <t>wy</t>
  </si>
  <si>
    <t>VB</t>
  </si>
  <si>
    <t>X</t>
  </si>
  <si>
    <t>WKK</t>
  </si>
  <si>
    <t>W2</t>
  </si>
  <si>
    <t>VD</t>
  </si>
  <si>
    <t>WLL</t>
  </si>
  <si>
    <t>W3</t>
  </si>
  <si>
    <t>V1</t>
  </si>
  <si>
    <t>V5</t>
  </si>
  <si>
    <t>WB</t>
  </si>
  <si>
    <t>vx</t>
  </si>
  <si>
    <t>LL</t>
  </si>
  <si>
    <t>WD</t>
  </si>
  <si>
    <t>vy</t>
  </si>
  <si>
    <t>VA</t>
  </si>
  <si>
    <t>Y</t>
  </si>
  <si>
    <t>VKK</t>
  </si>
  <si>
    <t>W4</t>
  </si>
  <si>
    <t>VC</t>
  </si>
  <si>
    <t>VLL</t>
  </si>
  <si>
    <t>W6</t>
  </si>
  <si>
    <t>V3</t>
  </si>
  <si>
    <t>V7</t>
  </si>
  <si>
    <t>W5</t>
  </si>
  <si>
    <t>D</t>
  </si>
  <si>
    <t>W8</t>
  </si>
  <si>
    <t>V4</t>
  </si>
  <si>
    <t>V6</t>
  </si>
  <si>
    <t>W 1 = winnaar van poel 1 plaats 1 enz.</t>
  </si>
  <si>
    <t>V 1 = verliezer van poel 1 plaats 2 enz,</t>
  </si>
  <si>
    <t>1 en 2 gaan door naar de volgende ronde</t>
  </si>
  <si>
    <t>Punten</t>
  </si>
  <si>
    <t>nieuw</t>
  </si>
  <si>
    <t>wedstrijden</t>
  </si>
  <si>
    <t>totale      resultaat</t>
  </si>
  <si>
    <t>in %</t>
  </si>
  <si>
    <t>Totaal</t>
  </si>
  <si>
    <t>Rendament</t>
  </si>
  <si>
    <t>Beem v. Gerrit</t>
  </si>
  <si>
    <t>Moolenaar Henk</t>
  </si>
  <si>
    <t>Beerthuizen Joop</t>
  </si>
  <si>
    <t>Sleeuwenhoek Louis</t>
  </si>
  <si>
    <t>0348-471015</t>
  </si>
  <si>
    <t>0348-472048</t>
  </si>
  <si>
    <t>06-57674267</t>
  </si>
  <si>
    <t>0348-473400</t>
  </si>
  <si>
    <t>Schaik van Koos</t>
  </si>
  <si>
    <t>0348-472050</t>
  </si>
  <si>
    <t>Ven van de Koos</t>
  </si>
  <si>
    <t>0348-416115</t>
  </si>
  <si>
    <t>Maximaal 30 beurten (geen na beurt) en uit is uit</t>
  </si>
  <si>
    <t>* = na barrage of berekening</t>
  </si>
  <si>
    <t>Scheel Jaap</t>
  </si>
  <si>
    <t>Ijssel v.d. Dick</t>
  </si>
  <si>
    <t>06-12520846</t>
  </si>
  <si>
    <t>0348-473592</t>
  </si>
  <si>
    <t>Jong de Piet</t>
  </si>
  <si>
    <t>Als er 3 gelijk eindigen dan geld het resultaat te halen car./gemaakte car,</t>
  </si>
  <si>
    <t>Wissel de Ben</t>
  </si>
  <si>
    <t>0348-473300</t>
  </si>
  <si>
    <t>Gaarne betaling 5,00 euro bij binnenkomst op 24 maart aan L.Sleeuwenhoek          AANVANG 18,30 UUR</t>
  </si>
  <si>
    <t>Vrijdag 15-04-2016 0m 19,45 uur.</t>
  </si>
  <si>
    <t>Anbergen Joop</t>
  </si>
  <si>
    <t>Burgmans Fred</t>
  </si>
  <si>
    <t>Heumen Wim</t>
  </si>
  <si>
    <t>Janmaat Kees</t>
  </si>
  <si>
    <t>Oostrum Piet</t>
  </si>
  <si>
    <t>0348-473426</t>
  </si>
  <si>
    <t>06-17820139</t>
  </si>
  <si>
    <t>0348-471265</t>
  </si>
  <si>
    <t>0348-473479</t>
  </si>
  <si>
    <t>0348-473690</t>
  </si>
  <si>
    <t>x</t>
  </si>
  <si>
    <t>Kolfschoten Tom</t>
  </si>
  <si>
    <t>0348-472793</t>
  </si>
  <si>
    <t>Driebanden 2017</t>
  </si>
  <si>
    <t>Voorstel 2018</t>
  </si>
  <si>
    <t>Vrijdag 21-04-2017 0m 19,45 uur.</t>
  </si>
  <si>
    <t>Gaarne betaling 5,00 euro bij binnenkomst op 28 maart aan L.Sleeuwenhoek          AANVANG 18,30 UUR</t>
  </si>
  <si>
    <t>Leeuw de Geurt</t>
  </si>
  <si>
    <t>0348-565717</t>
  </si>
  <si>
    <t>Muller Arthur</t>
  </si>
  <si>
    <t>06-11903956</t>
  </si>
  <si>
    <t>Reusken Harry</t>
  </si>
  <si>
    <t>0348-753017</t>
  </si>
  <si>
    <t xml:space="preserve">Westland Ries </t>
  </si>
  <si>
    <t>06-26743693</t>
  </si>
  <si>
    <t>Wijk v.Ton</t>
  </si>
  <si>
    <t>0348-472351</t>
  </si>
  <si>
    <t>28-3-2017     en</t>
  </si>
  <si>
    <t xml:space="preserve"> 04-04-2017</t>
  </si>
  <si>
    <t>totaal aantal partijen</t>
  </si>
  <si>
    <t>Gespeelde partijen</t>
  </si>
  <si>
    <t>28-3-2017 / 04-04-2016</t>
  </si>
  <si>
    <t>Haselkamp Toon</t>
  </si>
  <si>
    <t>Wim van Heumen</t>
  </si>
  <si>
    <t>Jan de Wit</t>
  </si>
  <si>
    <t>Tom Kolfschoten</t>
  </si>
  <si>
    <t>Cor Jacobie</t>
  </si>
  <si>
    <t>Koos van de Ven</t>
  </si>
  <si>
    <t>Fred Burgmans</t>
  </si>
  <si>
    <t>Kees Janmaat</t>
  </si>
  <si>
    <t>Ton van Wijk</t>
  </si>
  <si>
    <t>Jaap Scheel</t>
  </si>
  <si>
    <t>Harry Reusken</t>
  </si>
  <si>
    <t>Ge Witjes</t>
  </si>
  <si>
    <t>Cees Vlooswijk</t>
  </si>
  <si>
    <t>Cees van eijk</t>
  </si>
  <si>
    <t>Geurt de Leeuw</t>
  </si>
  <si>
    <t>Piet Oostrum</t>
  </si>
  <si>
    <t>%</t>
  </si>
  <si>
    <t>Ben de Wissel</t>
  </si>
  <si>
    <t>Cees van Eijk</t>
  </si>
  <si>
    <t>ziek</t>
  </si>
  <si>
    <t>kees Janmaat</t>
  </si>
  <si>
    <t>Guert de Leeuw</t>
  </si>
  <si>
    <t xml:space="preserve"> Finale plek 3-4</t>
  </si>
  <si>
    <t>Finale plek 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</si>
</sst>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d/mm/yy;@"/>
    <numFmt numFmtId="165" formatCode="0.000"/>
    <numFmt numFmtId="166" formatCode="0.0000000"/>
    <numFmt numFmtId="167" formatCode="0.000000000"/>
    <numFmt numFmtId="168" formatCode="0.00000"/>
    <numFmt numFmtId="169" formatCode="0.000000"/>
    <numFmt numFmtId="170" formatCode="0.00000000"/>
  </numFmts>
  <fonts count="43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4"/>
      <color theme="1"/>
      <name val="Calibri"/>
      <family val="2"/>
      <scheme val="minor"/>
    </font>
    <font>
      <b/>
      <sz val="11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</font>
    <font>
      <b/>
      <u/>
      <sz val="11"/>
      <color rgb="FF000000"/>
      <name val="Arial"/>
      <family val="2"/>
    </font>
    <font>
      <b/>
      <sz val="22"/>
      <color rgb="FF0070C0"/>
      <name val="Calibri"/>
      <family val="2"/>
    </font>
    <font>
      <sz val="16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u/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6"/>
      <name val="Arial"/>
      <family val="2"/>
    </font>
    <font>
      <b/>
      <u/>
      <sz val="14"/>
      <name val="Arial"/>
      <family val="2"/>
    </font>
    <font>
      <b/>
      <u/>
      <sz val="14"/>
      <color theme="1"/>
      <name val="Calibri"/>
      <family val="2"/>
      <scheme val="minor"/>
    </font>
    <font>
      <u/>
      <sz val="8"/>
      <name val="Arial"/>
      <family val="2"/>
    </font>
    <font>
      <sz val="8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FF99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6" tint="0.79998168889431442"/>
        <bgColor rgb="FF000000"/>
      </patternFill>
    </fill>
  </fills>
  <borders count="96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dashDot">
        <color auto="1"/>
      </right>
      <top style="hair">
        <color auto="1"/>
      </top>
      <bottom style="hair">
        <color auto="1"/>
      </bottom>
      <diagonal/>
    </border>
    <border>
      <left style="dashDot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dashDot">
        <color auto="1"/>
      </right>
      <top/>
      <bottom style="hair">
        <color auto="1"/>
      </bottom>
      <diagonal/>
    </border>
    <border>
      <left style="dashDot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dashDot">
        <color auto="1"/>
      </right>
      <top style="hair">
        <color auto="1"/>
      </top>
      <bottom/>
      <diagonal/>
    </border>
    <border>
      <left style="dashDot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 style="dashDot">
        <color auto="1"/>
      </right>
      <top style="dashed">
        <color auto="1"/>
      </top>
      <bottom style="dashed">
        <color auto="1"/>
      </bottom>
      <diagonal/>
    </border>
    <border>
      <left style="dashDot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dashed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9">
    <xf numFmtId="0" fontId="0" fillId="0" borderId="0" xfId="0"/>
    <xf numFmtId="164" fontId="0" fillId="0" borderId="0" xfId="0" applyNumberFormat="1"/>
    <xf numFmtId="0" fontId="5" fillId="0" borderId="0" xfId="0" applyFont="1" applyBorder="1"/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Border="1"/>
    <xf numFmtId="0" fontId="0" fillId="4" borderId="0" xfId="0" applyFill="1"/>
    <xf numFmtId="0" fontId="1" fillId="4" borderId="17" xfId="0" applyFont="1" applyFill="1" applyBorder="1"/>
    <xf numFmtId="0" fontId="9" fillId="4" borderId="16" xfId="0" applyFont="1" applyFill="1" applyBorder="1"/>
    <xf numFmtId="165" fontId="0" fillId="4" borderId="16" xfId="0" applyNumberForma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0" fillId="2" borderId="15" xfId="0" applyFont="1" applyFill="1" applyBorder="1" applyAlignment="1">
      <alignment horizontal="center" vertical="center"/>
    </xf>
    <xf numFmtId="164" fontId="21" fillId="2" borderId="15" xfId="0" applyNumberFormat="1" applyFont="1" applyFill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/>
    </xf>
    <xf numFmtId="164" fontId="8" fillId="2" borderId="27" xfId="0" applyNumberFormat="1" applyFont="1" applyFill="1" applyBorder="1" applyAlignment="1">
      <alignment horizontal="center" vertical="center" shrinkToFit="1"/>
    </xf>
    <xf numFmtId="164" fontId="8" fillId="0" borderId="7" xfId="0" applyNumberFormat="1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2" fillId="4" borderId="30" xfId="0" applyFont="1" applyFill="1" applyBorder="1" applyAlignment="1">
      <alignment horizontal="center" vertical="center"/>
    </xf>
    <xf numFmtId="0" fontId="27" fillId="6" borderId="29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7" fillId="4" borderId="32" xfId="0" applyFont="1" applyFill="1" applyBorder="1" applyAlignment="1">
      <alignment horizontal="center" vertical="center"/>
    </xf>
    <xf numFmtId="0" fontId="25" fillId="0" borderId="0" xfId="0" applyFont="1"/>
    <xf numFmtId="0" fontId="22" fillId="4" borderId="32" xfId="0" applyFont="1" applyFill="1" applyBorder="1" applyAlignment="1">
      <alignment horizontal="center" vertical="center"/>
    </xf>
    <xf numFmtId="0" fontId="22" fillId="0" borderId="0" xfId="0" applyFont="1"/>
    <xf numFmtId="0" fontId="14" fillId="5" borderId="0" xfId="0" applyFont="1" applyFill="1" applyAlignment="1">
      <alignment horizontal="center" vertical="center"/>
    </xf>
    <xf numFmtId="0" fontId="3" fillId="8" borderId="33" xfId="0" applyFont="1" applyFill="1" applyBorder="1" applyAlignment="1">
      <alignment horizontal="center" vertical="center"/>
    </xf>
    <xf numFmtId="0" fontId="27" fillId="4" borderId="34" xfId="0" applyFont="1" applyFill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8" fillId="0" borderId="0" xfId="0" applyFont="1"/>
    <xf numFmtId="0" fontId="27" fillId="0" borderId="32" xfId="0" applyFont="1" applyBorder="1" applyAlignment="1">
      <alignment horizontal="left" vertical="center"/>
    </xf>
    <xf numFmtId="0" fontId="28" fillId="0" borderId="0" xfId="0" applyFont="1" applyBorder="1"/>
    <xf numFmtId="0" fontId="22" fillId="0" borderId="32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27" fillId="6" borderId="36" xfId="0" applyFont="1" applyFill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8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left" vertical="center"/>
    </xf>
    <xf numFmtId="164" fontId="8" fillId="11" borderId="7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32" fillId="0" borderId="0" xfId="0" quotePrefix="1" applyFont="1" applyAlignment="1">
      <alignment horizontal="left" vertical="center"/>
    </xf>
    <xf numFmtId="0" fontId="32" fillId="0" borderId="0" xfId="0" quotePrefix="1" applyFont="1"/>
    <xf numFmtId="0" fontId="32" fillId="0" borderId="0" xfId="0" applyFont="1"/>
    <xf numFmtId="14" fontId="25" fillId="0" borderId="0" xfId="0" applyNumberFormat="1" applyFont="1" applyAlignment="1">
      <alignment horizontal="left" vertical="center"/>
    </xf>
    <xf numFmtId="0" fontId="0" fillId="0" borderId="0" xfId="0" quotePrefix="1" applyBorder="1"/>
    <xf numFmtId="0" fontId="22" fillId="0" borderId="0" xfId="0" quotePrefix="1" applyFont="1"/>
    <xf numFmtId="0" fontId="0" fillId="0" borderId="0" xfId="0" quotePrefix="1"/>
    <xf numFmtId="14" fontId="10" fillId="0" borderId="0" xfId="0" quotePrefix="1" applyNumberFormat="1" applyFont="1" applyAlignment="1">
      <alignment horizontal="center" vertical="center"/>
    </xf>
    <xf numFmtId="0" fontId="3" fillId="10" borderId="29" xfId="0" applyFont="1" applyFill="1" applyBorder="1" applyAlignment="1">
      <alignment vertical="center"/>
    </xf>
    <xf numFmtId="0" fontId="3" fillId="7" borderId="28" xfId="0" applyFont="1" applyFill="1" applyBorder="1" applyAlignment="1">
      <alignment vertical="center"/>
    </xf>
    <xf numFmtId="0" fontId="3" fillId="9" borderId="29" xfId="0" applyFont="1" applyFill="1" applyBorder="1" applyAlignment="1">
      <alignment vertical="center"/>
    </xf>
    <xf numFmtId="0" fontId="0" fillId="0" borderId="0" xfId="0" applyFill="1"/>
    <xf numFmtId="0" fontId="9" fillId="4" borderId="0" xfId="0" applyFont="1" applyFill="1"/>
    <xf numFmtId="0" fontId="9" fillId="4" borderId="0" xfId="0" applyFont="1" applyFill="1" applyBorder="1"/>
    <xf numFmtId="0" fontId="33" fillId="0" borderId="0" xfId="0" applyFont="1"/>
    <xf numFmtId="0" fontId="27" fillId="6" borderId="29" xfId="0" applyFont="1" applyFill="1" applyBorder="1" applyAlignment="1">
      <alignment horizontal="left" vertical="center"/>
    </xf>
    <xf numFmtId="0" fontId="1" fillId="0" borderId="30" xfId="0" applyFont="1" applyBorder="1" applyAlignment="1">
      <alignment horizontal="center"/>
    </xf>
    <xf numFmtId="0" fontId="34" fillId="0" borderId="19" xfId="0" applyFont="1" applyBorder="1" applyAlignment="1">
      <alignment horizontal="center" vertical="center"/>
    </xf>
    <xf numFmtId="0" fontId="23" fillId="12" borderId="0" xfId="0" applyFont="1" applyFill="1" applyAlignment="1">
      <alignment horizontal="left" vertical="center"/>
    </xf>
    <xf numFmtId="0" fontId="24" fillId="12" borderId="0" xfId="0" applyFont="1" applyFill="1"/>
    <xf numFmtId="0" fontId="5" fillId="4" borderId="16" xfId="0" applyFont="1" applyFill="1" applyBorder="1"/>
    <xf numFmtId="0" fontId="35" fillId="0" borderId="0" xfId="0" applyFont="1" applyAlignment="1">
      <alignment vertical="center"/>
    </xf>
    <xf numFmtId="2" fontId="6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vertical="center"/>
    </xf>
    <xf numFmtId="2" fontId="18" fillId="3" borderId="41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2" fontId="6" fillId="3" borderId="16" xfId="0" applyNumberFormat="1" applyFont="1" applyFill="1" applyBorder="1" applyAlignment="1">
      <alignment horizontal="center" vertical="center"/>
    </xf>
    <xf numFmtId="2" fontId="19" fillId="3" borderId="0" xfId="0" applyNumberFormat="1" applyFont="1" applyFill="1" applyBorder="1" applyAlignment="1">
      <alignment horizontal="center" vertical="center"/>
    </xf>
    <xf numFmtId="2" fontId="18" fillId="3" borderId="0" xfId="0" applyNumberFormat="1" applyFont="1" applyFill="1" applyBorder="1" applyAlignment="1">
      <alignment horizontal="center" vertical="center"/>
    </xf>
    <xf numFmtId="169" fontId="6" fillId="3" borderId="17" xfId="0" applyNumberFormat="1" applyFont="1" applyFill="1" applyBorder="1" applyAlignment="1">
      <alignment horizontal="right" vertical="center"/>
    </xf>
    <xf numFmtId="167" fontId="6" fillId="3" borderId="6" xfId="0" applyNumberFormat="1" applyFont="1" applyFill="1" applyBorder="1" applyAlignment="1">
      <alignment horizontal="center" vertical="center"/>
    </xf>
    <xf numFmtId="166" fontId="0" fillId="4" borderId="23" xfId="0" applyNumberFormat="1" applyFill="1" applyBorder="1" applyAlignment="1">
      <alignment horizontal="right" vertical="center"/>
    </xf>
    <xf numFmtId="165" fontId="0" fillId="4" borderId="20" xfId="0" applyNumberFormat="1" applyFill="1" applyBorder="1" applyAlignment="1">
      <alignment horizontal="center" vertical="center"/>
    </xf>
    <xf numFmtId="165" fontId="0" fillId="4" borderId="21" xfId="0" applyNumberFormat="1" applyFill="1" applyBorder="1" applyAlignment="1">
      <alignment horizontal="center" vertical="center"/>
    </xf>
    <xf numFmtId="0" fontId="35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4" fontId="36" fillId="0" borderId="0" xfId="0" applyNumberFormat="1" applyFont="1" applyAlignment="1">
      <alignment horizontal="left" vertical="center"/>
    </xf>
    <xf numFmtId="166" fontId="5" fillId="13" borderId="3" xfId="0" applyNumberFormat="1" applyFont="1" applyFill="1" applyBorder="1"/>
    <xf numFmtId="0" fontId="16" fillId="13" borderId="2" xfId="0" applyFont="1" applyFill="1" applyBorder="1" applyAlignment="1">
      <alignment horizontal="center" vertical="center"/>
    </xf>
    <xf numFmtId="166" fontId="5" fillId="14" borderId="8" xfId="0" applyNumberFormat="1" applyFont="1" applyFill="1" applyBorder="1" applyAlignment="1">
      <alignment horizontal="center" vertical="center"/>
    </xf>
    <xf numFmtId="164" fontId="16" fillId="14" borderId="9" xfId="0" applyNumberFormat="1" applyFont="1" applyFill="1" applyBorder="1" applyAlignment="1">
      <alignment horizontal="center" vertical="center"/>
    </xf>
    <xf numFmtId="0" fontId="1" fillId="9" borderId="43" xfId="0" applyFont="1" applyFill="1" applyBorder="1" applyAlignment="1">
      <alignment horizontal="center" vertical="center"/>
    </xf>
    <xf numFmtId="0" fontId="1" fillId="10" borderId="44" xfId="0" applyFont="1" applyFill="1" applyBorder="1" applyAlignment="1">
      <alignment horizontal="center" vertical="center"/>
    </xf>
    <xf numFmtId="0" fontId="3" fillId="8" borderId="45" xfId="0" applyFont="1" applyFill="1" applyBorder="1" applyAlignment="1">
      <alignment horizontal="center" vertical="center"/>
    </xf>
    <xf numFmtId="0" fontId="1" fillId="9" borderId="46" xfId="0" applyFont="1" applyFill="1" applyBorder="1" applyAlignment="1">
      <alignment horizontal="center" vertical="center"/>
    </xf>
    <xf numFmtId="0" fontId="1" fillId="7" borderId="45" xfId="0" applyFont="1" applyFill="1" applyBorder="1" applyAlignment="1">
      <alignment horizontal="center" vertical="center"/>
    </xf>
    <xf numFmtId="0" fontId="1" fillId="10" borderId="45" xfId="0" applyFont="1" applyFill="1" applyBorder="1" applyAlignment="1">
      <alignment horizontal="center" vertical="center"/>
    </xf>
    <xf numFmtId="0" fontId="3" fillId="8" borderId="46" xfId="0" applyFont="1" applyFill="1" applyBorder="1" applyAlignment="1">
      <alignment horizontal="center" vertical="center"/>
    </xf>
    <xf numFmtId="0" fontId="1" fillId="9" borderId="47" xfId="0" applyFont="1" applyFill="1" applyBorder="1" applyAlignment="1">
      <alignment horizontal="center" vertical="center"/>
    </xf>
    <xf numFmtId="0" fontId="1" fillId="10" borderId="47" xfId="0" applyFont="1" applyFill="1" applyBorder="1" applyAlignment="1">
      <alignment horizontal="center" vertical="center"/>
    </xf>
    <xf numFmtId="0" fontId="1" fillId="7" borderId="48" xfId="0" applyFont="1" applyFill="1" applyBorder="1" applyAlignment="1">
      <alignment horizontal="center" vertical="center"/>
    </xf>
    <xf numFmtId="0" fontId="3" fillId="8" borderId="49" xfId="0" applyFont="1" applyFill="1" applyBorder="1" applyAlignment="1">
      <alignment horizontal="center" vertical="center"/>
    </xf>
    <xf numFmtId="0" fontId="1" fillId="7" borderId="50" xfId="0" applyFont="1" applyFill="1" applyBorder="1" applyAlignment="1">
      <alignment horizontal="center" vertical="center"/>
    </xf>
    <xf numFmtId="0" fontId="1" fillId="10" borderId="50" xfId="0" applyFont="1" applyFill="1" applyBorder="1" applyAlignment="1">
      <alignment horizontal="center" vertical="center"/>
    </xf>
    <xf numFmtId="0" fontId="1" fillId="9" borderId="50" xfId="0" applyFont="1" applyFill="1" applyBorder="1" applyAlignment="1">
      <alignment horizontal="center" vertical="center"/>
    </xf>
    <xf numFmtId="0" fontId="3" fillId="7" borderId="55" xfId="0" applyFont="1" applyFill="1" applyBorder="1" applyAlignment="1">
      <alignment vertical="center"/>
    </xf>
    <xf numFmtId="0" fontId="3" fillId="10" borderId="56" xfId="0" applyFont="1" applyFill="1" applyBorder="1" applyAlignment="1">
      <alignment vertical="center"/>
    </xf>
    <xf numFmtId="0" fontId="3" fillId="9" borderId="56" xfId="0" applyFont="1" applyFill="1" applyBorder="1" applyAlignment="1">
      <alignment vertical="center"/>
    </xf>
    <xf numFmtId="0" fontId="3" fillId="8" borderId="58" xfId="0" applyFont="1" applyFill="1" applyBorder="1" applyAlignment="1">
      <alignment horizontal="center" vertical="center"/>
    </xf>
    <xf numFmtId="0" fontId="1" fillId="7" borderId="59" xfId="0" applyFont="1" applyFill="1" applyBorder="1" applyAlignment="1">
      <alignment horizontal="center" vertical="center"/>
    </xf>
    <xf numFmtId="0" fontId="1" fillId="10" borderId="59" xfId="0" applyFont="1" applyFill="1" applyBorder="1" applyAlignment="1">
      <alignment horizontal="center" vertical="center"/>
    </xf>
    <xf numFmtId="0" fontId="1" fillId="9" borderId="59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vertical="center"/>
    </xf>
    <xf numFmtId="0" fontId="3" fillId="10" borderId="13" xfId="0" applyFont="1" applyFill="1" applyBorder="1" applyAlignment="1">
      <alignment vertical="center"/>
    </xf>
    <xf numFmtId="0" fontId="3" fillId="9" borderId="13" xfId="0" applyFont="1" applyFill="1" applyBorder="1" applyAlignment="1">
      <alignment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57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61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left" vertical="center"/>
    </xf>
    <xf numFmtId="0" fontId="3" fillId="12" borderId="56" xfId="0" applyFont="1" applyFill="1" applyBorder="1" applyAlignment="1">
      <alignment vertical="center"/>
    </xf>
    <xf numFmtId="0" fontId="3" fillId="12" borderId="13" xfId="0" applyFont="1" applyFill="1" applyBorder="1" applyAlignment="1">
      <alignment vertical="center"/>
    </xf>
    <xf numFmtId="0" fontId="1" fillId="12" borderId="43" xfId="0" applyFont="1" applyFill="1" applyBorder="1" applyAlignment="1">
      <alignment horizontal="center" vertical="center"/>
    </xf>
    <xf numFmtId="0" fontId="1" fillId="12" borderId="45" xfId="0" applyFont="1" applyFill="1" applyBorder="1" applyAlignment="1">
      <alignment horizontal="center" vertical="center"/>
    </xf>
    <xf numFmtId="0" fontId="1" fillId="12" borderId="46" xfId="0" applyFont="1" applyFill="1" applyBorder="1" applyAlignment="1">
      <alignment horizontal="center" vertical="center"/>
    </xf>
    <xf numFmtId="0" fontId="1" fillId="12" borderId="51" xfId="0" applyFont="1" applyFill="1" applyBorder="1" applyAlignment="1">
      <alignment horizontal="center" vertical="center"/>
    </xf>
    <xf numFmtId="0" fontId="1" fillId="12" borderId="60" xfId="0" applyFont="1" applyFill="1" applyBorder="1" applyAlignment="1">
      <alignment horizontal="center" vertical="center"/>
    </xf>
    <xf numFmtId="0" fontId="3" fillId="12" borderId="29" xfId="0" applyFont="1" applyFill="1" applyBorder="1" applyAlignment="1">
      <alignment vertical="center"/>
    </xf>
    <xf numFmtId="0" fontId="3" fillId="7" borderId="52" xfId="0" applyFont="1" applyFill="1" applyBorder="1" applyAlignment="1">
      <alignment horizontal="left" vertical="center"/>
    </xf>
    <xf numFmtId="0" fontId="3" fillId="10" borderId="53" xfId="0" applyFont="1" applyFill="1" applyBorder="1" applyAlignment="1">
      <alignment horizontal="left" vertical="center"/>
    </xf>
    <xf numFmtId="0" fontId="37" fillId="9" borderId="53" xfId="0" applyFont="1" applyFill="1" applyBorder="1" applyAlignment="1">
      <alignment horizontal="left" vertical="center"/>
    </xf>
    <xf numFmtId="0" fontId="3" fillId="12" borderId="53" xfId="0" applyFont="1" applyFill="1" applyBorder="1" applyAlignment="1">
      <alignment horizontal="left" vertical="center"/>
    </xf>
    <xf numFmtId="0" fontId="0" fillId="12" borderId="0" xfId="0" applyFill="1"/>
    <xf numFmtId="1" fontId="9" fillId="4" borderId="13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left"/>
    </xf>
    <xf numFmtId="0" fontId="9" fillId="4" borderId="13" xfId="0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vertical="center" wrapText="1"/>
    </xf>
    <xf numFmtId="0" fontId="32" fillId="11" borderId="0" xfId="0" applyFont="1" applyFill="1" applyBorder="1" applyAlignment="1">
      <alignment horizontal="left" vertical="center"/>
    </xf>
    <xf numFmtId="0" fontId="0" fillId="11" borderId="0" xfId="0" applyFill="1" applyBorder="1"/>
    <xf numFmtId="0" fontId="0" fillId="11" borderId="0" xfId="0" applyFill="1"/>
    <xf numFmtId="164" fontId="8" fillId="2" borderId="0" xfId="0" applyNumberFormat="1" applyFont="1" applyFill="1" applyBorder="1" applyAlignment="1">
      <alignment horizontal="center" vertical="center" wrapText="1"/>
    </xf>
    <xf numFmtId="164" fontId="8" fillId="2" borderId="26" xfId="0" applyNumberFormat="1" applyFont="1" applyFill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9" fillId="9" borderId="64" xfId="0" applyFont="1" applyFill="1" applyBorder="1" applyAlignment="1">
      <alignment horizontal="center" vertical="center"/>
    </xf>
    <xf numFmtId="0" fontId="9" fillId="9" borderId="67" xfId="0" applyFont="1" applyFill="1" applyBorder="1" applyAlignment="1">
      <alignment horizontal="center" vertical="center"/>
    </xf>
    <xf numFmtId="0" fontId="9" fillId="7" borderId="66" xfId="0" applyFont="1" applyFill="1" applyBorder="1" applyAlignment="1">
      <alignment horizontal="center" vertical="center"/>
    </xf>
    <xf numFmtId="0" fontId="9" fillId="9" borderId="68" xfId="0" applyFont="1" applyFill="1" applyBorder="1" applyAlignment="1">
      <alignment horizontal="center" vertical="center"/>
    </xf>
    <xf numFmtId="0" fontId="3" fillId="12" borderId="71" xfId="0" applyFont="1" applyFill="1" applyBorder="1" applyAlignment="1">
      <alignment vertical="center"/>
    </xf>
    <xf numFmtId="0" fontId="3" fillId="9" borderId="72" xfId="0" applyFont="1" applyFill="1" applyBorder="1" applyAlignment="1">
      <alignment vertical="center"/>
    </xf>
    <xf numFmtId="0" fontId="3" fillId="11" borderId="73" xfId="0" applyFont="1" applyFill="1" applyBorder="1" applyAlignment="1">
      <alignment vertical="center"/>
    </xf>
    <xf numFmtId="0" fontId="3" fillId="7" borderId="72" xfId="0" applyFont="1" applyFill="1" applyBorder="1" applyAlignment="1">
      <alignment vertical="center"/>
    </xf>
    <xf numFmtId="14" fontId="38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vertical="center"/>
    </xf>
    <xf numFmtId="0" fontId="24" fillId="12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1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16" fontId="0" fillId="0" borderId="0" xfId="0" applyNumberFormat="1" applyAlignment="1">
      <alignment vertical="center"/>
    </xf>
    <xf numFmtId="0" fontId="27" fillId="0" borderId="42" xfId="0" applyFont="1" applyBorder="1" applyAlignment="1">
      <alignment vertical="center"/>
    </xf>
    <xf numFmtId="0" fontId="27" fillId="0" borderId="34" xfId="0" applyFont="1" applyBorder="1" applyAlignment="1">
      <alignment vertical="center"/>
    </xf>
    <xf numFmtId="0" fontId="27" fillId="0" borderId="37" xfId="0" applyFont="1" applyBorder="1" applyAlignment="1">
      <alignment vertical="center"/>
    </xf>
    <xf numFmtId="0" fontId="27" fillId="0" borderId="38" xfId="0" applyFont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164" fontId="12" fillId="4" borderId="0" xfId="0" applyNumberFormat="1" applyFont="1" applyFill="1" applyBorder="1" applyAlignment="1">
      <alignment vertical="center"/>
    </xf>
    <xf numFmtId="0" fontId="3" fillId="8" borderId="54" xfId="0" applyFont="1" applyFill="1" applyBorder="1" applyAlignment="1">
      <alignment horizontal="center" vertical="center"/>
    </xf>
    <xf numFmtId="2" fontId="6" fillId="3" borderId="6" xfId="0" applyNumberFormat="1" applyFont="1" applyFill="1" applyBorder="1" applyAlignment="1">
      <alignment horizontal="center" vertical="center"/>
    </xf>
    <xf numFmtId="2" fontId="6" fillId="3" borderId="6" xfId="0" applyNumberFormat="1" applyFont="1" applyFill="1" applyBorder="1" applyAlignment="1">
      <alignment vertical="center"/>
    </xf>
    <xf numFmtId="2" fontId="6" fillId="3" borderId="1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6" xfId="0" applyFont="1" applyFill="1" applyBorder="1" applyAlignment="1">
      <alignment horizontal="center" vertical="center"/>
    </xf>
    <xf numFmtId="166" fontId="5" fillId="14" borderId="77" xfId="0" applyNumberFormat="1" applyFont="1" applyFill="1" applyBorder="1" applyAlignment="1">
      <alignment horizontal="center" vertical="center"/>
    </xf>
    <xf numFmtId="1" fontId="16" fillId="14" borderId="78" xfId="0" applyNumberFormat="1" applyFont="1" applyFill="1" applyBorder="1" applyAlignment="1">
      <alignment horizontal="center" vertical="center"/>
    </xf>
    <xf numFmtId="165" fontId="6" fillId="3" borderId="74" xfId="0" applyNumberFormat="1" applyFont="1" applyFill="1" applyBorder="1" applyAlignment="1">
      <alignment horizontal="center" vertical="center"/>
    </xf>
    <xf numFmtId="2" fontId="6" fillId="3" borderId="79" xfId="0" applyNumberFormat="1" applyFont="1" applyFill="1" applyBorder="1" applyAlignment="1">
      <alignment vertical="center"/>
    </xf>
    <xf numFmtId="169" fontId="6" fillId="3" borderId="72" xfId="0" applyNumberFormat="1" applyFont="1" applyFill="1" applyBorder="1" applyAlignment="1">
      <alignment horizontal="right" vertical="center"/>
    </xf>
    <xf numFmtId="167" fontId="6" fillId="3" borderId="74" xfId="0" applyNumberFormat="1" applyFont="1" applyFill="1" applyBorder="1" applyAlignment="1">
      <alignment horizontal="center" vertical="center"/>
    </xf>
    <xf numFmtId="0" fontId="5" fillId="3" borderId="77" xfId="0" applyFont="1" applyFill="1" applyBorder="1" applyAlignment="1">
      <alignment horizontal="center" vertical="center"/>
    </xf>
    <xf numFmtId="0" fontId="5" fillId="3" borderId="79" xfId="0" applyFont="1" applyFill="1" applyBorder="1" applyAlignment="1">
      <alignment horizontal="center" vertical="center"/>
    </xf>
    <xf numFmtId="0" fontId="5" fillId="3" borderId="78" xfId="0" applyFont="1" applyFill="1" applyBorder="1" applyAlignment="1">
      <alignment horizontal="center" vertical="center"/>
    </xf>
    <xf numFmtId="0" fontId="5" fillId="3" borderId="77" xfId="0" applyFont="1" applyFill="1" applyBorder="1" applyAlignment="1">
      <alignment horizontal="center"/>
    </xf>
    <xf numFmtId="0" fontId="5" fillId="3" borderId="79" xfId="0" applyFont="1" applyFill="1" applyBorder="1" applyAlignment="1">
      <alignment horizontal="center"/>
    </xf>
    <xf numFmtId="0" fontId="5" fillId="3" borderId="81" xfId="0" applyFont="1" applyFill="1" applyBorder="1" applyAlignment="1">
      <alignment horizontal="center"/>
    </xf>
    <xf numFmtId="165" fontId="5" fillId="3" borderId="79" xfId="0" applyNumberFormat="1" applyFont="1" applyFill="1" applyBorder="1" applyAlignment="1">
      <alignment horizontal="center"/>
    </xf>
    <xf numFmtId="0" fontId="5" fillId="3" borderId="78" xfId="0" applyFont="1" applyFill="1" applyBorder="1" applyAlignment="1">
      <alignment horizontal="center"/>
    </xf>
    <xf numFmtId="0" fontId="5" fillId="4" borderId="77" xfId="0" applyFont="1" applyFill="1" applyBorder="1" applyAlignment="1">
      <alignment horizontal="center"/>
    </xf>
    <xf numFmtId="0" fontId="5" fillId="4" borderId="79" xfId="0" applyFont="1" applyFill="1" applyBorder="1" applyAlignment="1">
      <alignment horizontal="center"/>
    </xf>
    <xf numFmtId="0" fontId="5" fillId="4" borderId="78" xfId="0" applyFont="1" applyFill="1" applyBorder="1" applyAlignment="1">
      <alignment horizontal="center"/>
    </xf>
    <xf numFmtId="0" fontId="5" fillId="4" borderId="78" xfId="0" applyFont="1" applyFill="1" applyBorder="1" applyAlignment="1">
      <alignment horizontal="center" vertical="center"/>
    </xf>
    <xf numFmtId="0" fontId="5" fillId="4" borderId="77" xfId="0" applyFont="1" applyFill="1" applyBorder="1" applyAlignment="1">
      <alignment horizontal="center" vertical="center"/>
    </xf>
    <xf numFmtId="0" fontId="5" fillId="4" borderId="79" xfId="0" applyFont="1" applyFill="1" applyBorder="1" applyAlignment="1">
      <alignment horizontal="center" vertical="center"/>
    </xf>
    <xf numFmtId="165" fontId="5" fillId="3" borderId="79" xfId="0" applyNumberFormat="1" applyFont="1" applyFill="1" applyBorder="1" applyAlignment="1">
      <alignment horizontal="center" vertical="center"/>
    </xf>
    <xf numFmtId="0" fontId="5" fillId="4" borderId="79" xfId="0" applyNumberFormat="1" applyFont="1" applyFill="1" applyBorder="1" applyAlignment="1">
      <alignment horizontal="center"/>
    </xf>
    <xf numFmtId="0" fontId="0" fillId="0" borderId="74" xfId="0" applyBorder="1"/>
    <xf numFmtId="0" fontId="2" fillId="0" borderId="74" xfId="0" applyFont="1" applyBorder="1"/>
    <xf numFmtId="2" fontId="18" fillId="3" borderId="27" xfId="0" applyNumberFormat="1" applyFont="1" applyFill="1" applyBorder="1" applyAlignment="1">
      <alignment horizontal="center" vertical="center"/>
    </xf>
    <xf numFmtId="164" fontId="0" fillId="0" borderId="7" xfId="0" applyNumberFormat="1" applyBorder="1"/>
    <xf numFmtId="165" fontId="6" fillId="3" borderId="77" xfId="0" applyNumberFormat="1" applyFont="1" applyFill="1" applyBorder="1" applyAlignment="1">
      <alignment horizontal="center" vertical="center"/>
    </xf>
    <xf numFmtId="0" fontId="5" fillId="2" borderId="77" xfId="0" applyFont="1" applyFill="1" applyBorder="1" applyAlignment="1">
      <alignment horizontal="center" vertical="center"/>
    </xf>
    <xf numFmtId="0" fontId="5" fillId="2" borderId="79" xfId="0" applyFont="1" applyFill="1" applyBorder="1" applyAlignment="1">
      <alignment horizontal="center" vertical="center"/>
    </xf>
    <xf numFmtId="0" fontId="5" fillId="2" borderId="78" xfId="0" applyFont="1" applyFill="1" applyBorder="1" applyAlignment="1">
      <alignment horizontal="center" vertical="center"/>
    </xf>
    <xf numFmtId="165" fontId="5" fillId="3" borderId="81" xfId="0" applyNumberFormat="1" applyFont="1" applyFill="1" applyBorder="1" applyAlignment="1">
      <alignment horizontal="center"/>
    </xf>
    <xf numFmtId="0" fontId="0" fillId="4" borderId="74" xfId="0" applyFill="1" applyBorder="1"/>
    <xf numFmtId="165" fontId="5" fillId="4" borderId="79" xfId="0" applyNumberFormat="1" applyFont="1" applyFill="1" applyBorder="1" applyAlignment="1">
      <alignment horizontal="center"/>
    </xf>
    <xf numFmtId="0" fontId="7" fillId="4" borderId="77" xfId="0" applyFont="1" applyFill="1" applyBorder="1" applyAlignment="1">
      <alignment horizontal="center"/>
    </xf>
    <xf numFmtId="0" fontId="7" fillId="4" borderId="79" xfId="0" applyFont="1" applyFill="1" applyBorder="1" applyAlignment="1">
      <alignment horizontal="center"/>
    </xf>
    <xf numFmtId="165" fontId="7" fillId="3" borderId="79" xfId="0" applyNumberFormat="1" applyFont="1" applyFill="1" applyBorder="1" applyAlignment="1">
      <alignment horizontal="center"/>
    </xf>
    <xf numFmtId="0" fontId="7" fillId="4" borderId="78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/>
    </xf>
    <xf numFmtId="165" fontId="5" fillId="0" borderId="79" xfId="0" applyNumberFormat="1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0" borderId="79" xfId="0" applyNumberFormat="1" applyFont="1" applyFill="1" applyBorder="1" applyAlignment="1">
      <alignment horizontal="center"/>
    </xf>
    <xf numFmtId="165" fontId="5" fillId="4" borderId="79" xfId="0" applyNumberFormat="1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 wrapText="1" shrinkToFit="1"/>
    </xf>
    <xf numFmtId="0" fontId="11" fillId="4" borderId="18" xfId="0" applyFont="1" applyFill="1" applyBorder="1" applyAlignment="1">
      <alignment horizontal="center" vertical="center"/>
    </xf>
    <xf numFmtId="170" fontId="8" fillId="14" borderId="24" xfId="0" applyNumberFormat="1" applyFont="1" applyFill="1" applyBorder="1" applyAlignment="1">
      <alignment horizontal="center" vertical="center" wrapText="1"/>
    </xf>
    <xf numFmtId="1" fontId="8" fillId="14" borderId="25" xfId="0" applyNumberFormat="1" applyFont="1" applyFill="1" applyBorder="1" applyAlignment="1">
      <alignment horizontal="center" vertical="center" wrapText="1"/>
    </xf>
    <xf numFmtId="165" fontId="10" fillId="4" borderId="24" xfId="0" applyNumberFormat="1" applyFont="1" applyFill="1" applyBorder="1" applyAlignment="1">
      <alignment horizontal="center" vertical="center" wrapText="1"/>
    </xf>
    <xf numFmtId="165" fontId="10" fillId="4" borderId="25" xfId="0" applyNumberFormat="1" applyFont="1" applyFill="1" applyBorder="1" applyAlignment="1">
      <alignment horizontal="center" vertical="center" wrapText="1"/>
    </xf>
    <xf numFmtId="166" fontId="0" fillId="4" borderId="22" xfId="0" applyNumberFormat="1" applyFill="1" applyBorder="1" applyAlignment="1">
      <alignment horizontal="right" vertical="center"/>
    </xf>
    <xf numFmtId="1" fontId="17" fillId="4" borderId="17" xfId="0" applyNumberFormat="1" applyFont="1" applyFill="1" applyBorder="1" applyAlignment="1">
      <alignment horizontal="center"/>
    </xf>
    <xf numFmtId="0" fontId="1" fillId="4" borderId="72" xfId="0" applyFont="1" applyFill="1" applyBorder="1"/>
    <xf numFmtId="170" fontId="5" fillId="14" borderId="82" xfId="0" applyNumberFormat="1" applyFont="1" applyFill="1" applyBorder="1" applyAlignment="1">
      <alignment horizontal="center" vertical="center"/>
    </xf>
    <xf numFmtId="168" fontId="8" fillId="14" borderId="83" xfId="0" applyNumberFormat="1" applyFont="1" applyFill="1" applyBorder="1" applyAlignment="1">
      <alignment horizontal="center" vertical="center"/>
    </xf>
    <xf numFmtId="166" fontId="0" fillId="4" borderId="82" xfId="0" applyNumberFormat="1" applyFill="1" applyBorder="1" applyAlignment="1">
      <alignment horizontal="right" vertical="center"/>
    </xf>
    <xf numFmtId="166" fontId="0" fillId="4" borderId="83" xfId="0" applyNumberFormat="1" applyFill="1" applyBorder="1" applyAlignment="1">
      <alignment horizontal="right" vertical="center"/>
    </xf>
    <xf numFmtId="1" fontId="17" fillId="4" borderId="72" xfId="0" applyNumberFormat="1" applyFont="1" applyFill="1" applyBorder="1" applyAlignment="1">
      <alignment horizontal="center"/>
    </xf>
    <xf numFmtId="0" fontId="9" fillId="4" borderId="72" xfId="0" applyFont="1" applyFill="1" applyBorder="1"/>
    <xf numFmtId="0" fontId="9" fillId="12" borderId="67" xfId="0" applyFont="1" applyFill="1" applyBorder="1" applyAlignment="1">
      <alignment horizontal="center" vertical="center"/>
    </xf>
    <xf numFmtId="0" fontId="9" fillId="10" borderId="66" xfId="0" applyFont="1" applyFill="1" applyBorder="1" applyAlignment="1">
      <alignment horizontal="center" vertical="center"/>
    </xf>
    <xf numFmtId="0" fontId="3" fillId="7" borderId="71" xfId="0" applyFont="1" applyFill="1" applyBorder="1" applyAlignment="1">
      <alignment vertical="center"/>
    </xf>
    <xf numFmtId="0" fontId="9" fillId="7" borderId="45" xfId="0" applyFont="1" applyFill="1" applyBorder="1" applyAlignment="1">
      <alignment horizontal="center" vertical="center"/>
    </xf>
    <xf numFmtId="0" fontId="9" fillId="7" borderId="70" xfId="0" applyFont="1" applyFill="1" applyBorder="1" applyAlignment="1">
      <alignment horizontal="center" vertical="center"/>
    </xf>
    <xf numFmtId="0" fontId="3" fillId="10" borderId="72" xfId="0" applyFont="1" applyFill="1" applyBorder="1" applyAlignment="1">
      <alignment vertical="center"/>
    </xf>
    <xf numFmtId="0" fontId="9" fillId="10" borderId="69" xfId="0" applyFont="1" applyFill="1" applyBorder="1" applyAlignment="1">
      <alignment horizontal="center" vertical="center"/>
    </xf>
    <xf numFmtId="0" fontId="9" fillId="10" borderId="65" xfId="0" applyFont="1" applyFill="1" applyBorder="1" applyAlignment="1">
      <alignment horizontal="center" vertical="center"/>
    </xf>
    <xf numFmtId="0" fontId="3" fillId="12" borderId="73" xfId="0" applyFont="1" applyFill="1" applyBorder="1" applyAlignment="1">
      <alignment vertical="center"/>
    </xf>
    <xf numFmtId="0" fontId="9" fillId="12" borderId="63" xfId="0" applyFont="1" applyFill="1" applyBorder="1" applyAlignment="1">
      <alignment horizontal="center" vertical="center"/>
    </xf>
    <xf numFmtId="0" fontId="9" fillId="12" borderId="45" xfId="0" applyFont="1" applyFill="1" applyBorder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5" fillId="4" borderId="0" xfId="0" applyFont="1" applyFill="1" applyAlignment="1">
      <alignment horizontal="left" vertical="center"/>
    </xf>
    <xf numFmtId="2" fontId="6" fillId="16" borderId="1" xfId="0" applyNumberFormat="1" applyFont="1" applyFill="1" applyBorder="1" applyAlignment="1">
      <alignment horizontal="center" vertical="center"/>
    </xf>
    <xf numFmtId="2" fontId="6" fillId="16" borderId="4" xfId="0" applyNumberFormat="1" applyFont="1" applyFill="1" applyBorder="1" applyAlignment="1">
      <alignment horizontal="center" vertical="center"/>
    </xf>
    <xf numFmtId="2" fontId="18" fillId="16" borderId="2" xfId="0" applyNumberFormat="1" applyFont="1" applyFill="1" applyBorder="1" applyAlignment="1">
      <alignment horizontal="center" vertical="center"/>
    </xf>
    <xf numFmtId="1" fontId="6" fillId="16" borderId="78" xfId="0" applyNumberFormat="1" applyFont="1" applyFill="1" applyBorder="1" applyAlignment="1">
      <alignment horizontal="center" vertical="center"/>
    </xf>
    <xf numFmtId="1" fontId="6" fillId="16" borderId="80" xfId="0" applyNumberFormat="1" applyFont="1" applyFill="1" applyBorder="1" applyAlignment="1">
      <alignment horizontal="center" vertical="center"/>
    </xf>
    <xf numFmtId="2" fontId="6" fillId="16" borderId="75" xfId="0" applyNumberFormat="1" applyFont="1" applyFill="1" applyBorder="1" applyAlignment="1">
      <alignment horizontal="center" vertical="center"/>
    </xf>
    <xf numFmtId="0" fontId="25" fillId="0" borderId="62" xfId="0" applyFont="1" applyBorder="1" applyAlignment="1">
      <alignment horizontal="left" vertical="center" wrapText="1" shrinkToFit="1"/>
    </xf>
    <xf numFmtId="0" fontId="27" fillId="0" borderId="3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4" fontId="36" fillId="4" borderId="0" xfId="0" applyNumberFormat="1" applyFont="1" applyFill="1" applyAlignment="1">
      <alignment horizontal="left" vertical="center"/>
    </xf>
    <xf numFmtId="0" fontId="0" fillId="4" borderId="0" xfId="0" applyFill="1" applyAlignment="1">
      <alignment vertical="center"/>
    </xf>
    <xf numFmtId="0" fontId="10" fillId="4" borderId="84" xfId="0" applyFont="1" applyFill="1" applyBorder="1" applyAlignment="1">
      <alignment horizontal="center" vertical="center"/>
    </xf>
    <xf numFmtId="2" fontId="0" fillId="4" borderId="72" xfId="0" applyNumberFormat="1" applyFill="1" applyBorder="1" applyAlignment="1">
      <alignment horizontal="center" vertical="center"/>
    </xf>
    <xf numFmtId="2" fontId="0" fillId="4" borderId="85" xfId="0" applyNumberForma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Font="1"/>
    <xf numFmtId="0" fontId="10" fillId="0" borderId="0" xfId="0" applyFont="1"/>
    <xf numFmtId="0" fontId="0" fillId="0" borderId="11" xfId="0" applyBorder="1"/>
    <xf numFmtId="0" fontId="0" fillId="0" borderId="11" xfId="0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 vertical="center"/>
    </xf>
    <xf numFmtId="0" fontId="0" fillId="0" borderId="9" xfId="0" applyBorder="1"/>
    <xf numFmtId="0" fontId="26" fillId="0" borderId="0" xfId="0" applyFont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0" fillId="0" borderId="2" xfId="0" applyBorder="1"/>
    <xf numFmtId="0" fontId="0" fillId="0" borderId="12" xfId="0" applyBorder="1"/>
    <xf numFmtId="14" fontId="36" fillId="4" borderId="7" xfId="0" applyNumberFormat="1" applyFont="1" applyFill="1" applyBorder="1" applyAlignment="1">
      <alignment horizontal="left" vertical="center"/>
    </xf>
    <xf numFmtId="14" fontId="10" fillId="0" borderId="0" xfId="0" quotePrefix="1" applyNumberFormat="1" applyFont="1" applyBorder="1" applyAlignment="1">
      <alignment horizontal="center" vertical="center"/>
    </xf>
    <xf numFmtId="14" fontId="10" fillId="0" borderId="2" xfId="0" quotePrefix="1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5" fillId="0" borderId="0" xfId="0" applyFont="1" applyBorder="1"/>
    <xf numFmtId="0" fontId="14" fillId="5" borderId="1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7" fillId="0" borderId="86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4" borderId="8" xfId="0" applyFill="1" applyBorder="1"/>
    <xf numFmtId="0" fontId="0" fillId="4" borderId="7" xfId="0" applyFill="1" applyBorder="1" applyAlignment="1">
      <alignment horizontal="center" vertical="center"/>
    </xf>
    <xf numFmtId="0" fontId="0" fillId="4" borderId="7" xfId="0" applyFill="1" applyBorder="1"/>
    <xf numFmtId="0" fontId="0" fillId="4" borderId="9" xfId="0" applyFill="1" applyBorder="1"/>
    <xf numFmtId="0" fontId="0" fillId="0" borderId="3" xfId="0" applyBorder="1"/>
    <xf numFmtId="14" fontId="36" fillId="0" borderId="0" xfId="0" applyNumberFormat="1" applyFont="1" applyBorder="1" applyAlignment="1">
      <alignment horizontal="left" vertical="center"/>
    </xf>
    <xf numFmtId="0" fontId="26" fillId="0" borderId="2" xfId="0" applyFont="1" applyBorder="1" applyAlignment="1">
      <alignment horizontal="center" vertical="center"/>
    </xf>
    <xf numFmtId="0" fontId="22" fillId="0" borderId="0" xfId="0" applyFont="1" applyBorder="1"/>
    <xf numFmtId="0" fontId="25" fillId="0" borderId="2" xfId="0" applyFont="1" applyBorder="1" applyAlignment="1">
      <alignment horizontal="center" vertical="center"/>
    </xf>
    <xf numFmtId="0" fontId="0" fillId="0" borderId="3" xfId="0" applyFill="1" applyBorder="1"/>
    <xf numFmtId="0" fontId="0" fillId="0" borderId="0" xfId="0" applyFill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4" fillId="0" borderId="88" xfId="0" applyFont="1" applyBorder="1" applyAlignment="1">
      <alignment horizontal="center" vertical="center"/>
    </xf>
    <xf numFmtId="16" fontId="0" fillId="4" borderId="7" xfId="0" applyNumberFormat="1" applyFill="1" applyBorder="1" applyAlignment="1">
      <alignment vertical="center"/>
    </xf>
    <xf numFmtId="0" fontId="0" fillId="11" borderId="7" xfId="0" applyFill="1" applyBorder="1" applyAlignment="1">
      <alignment vertical="center"/>
    </xf>
    <xf numFmtId="0" fontId="0" fillId="11" borderId="7" xfId="0" applyFill="1" applyBorder="1"/>
    <xf numFmtId="0" fontId="0" fillId="11" borderId="7" xfId="0" applyFill="1" applyBorder="1" applyAlignment="1">
      <alignment horizontal="center" vertical="center"/>
    </xf>
    <xf numFmtId="0" fontId="0" fillId="11" borderId="9" xfId="0" applyFill="1" applyBorder="1"/>
    <xf numFmtId="0" fontId="9" fillId="4" borderId="16" xfId="0" applyFont="1" applyFill="1" applyBorder="1" applyAlignment="1">
      <alignment horizontal="center" vertical="center"/>
    </xf>
    <xf numFmtId="0" fontId="1" fillId="4" borderId="18" xfId="0" applyFont="1" applyFill="1" applyBorder="1"/>
    <xf numFmtId="0" fontId="1" fillId="4" borderId="18" xfId="0" applyFont="1" applyFill="1" applyBorder="1" applyAlignment="1">
      <alignment horizontal="center" vertical="center"/>
    </xf>
    <xf numFmtId="0" fontId="1" fillId="4" borderId="16" xfId="0" applyFont="1" applyFill="1" applyBorder="1"/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0" fillId="4" borderId="72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 textRotation="90" wrapText="1" shrinkToFit="1"/>
    </xf>
    <xf numFmtId="0" fontId="17" fillId="4" borderId="18" xfId="0" applyFont="1" applyFill="1" applyBorder="1" applyAlignment="1">
      <alignment horizontal="center" vertical="center" wrapText="1" shrinkToFit="1"/>
    </xf>
    <xf numFmtId="0" fontId="10" fillId="4" borderId="0" xfId="0" applyFont="1" applyFill="1" applyAlignment="1">
      <alignment horizontal="center" vertical="center"/>
    </xf>
    <xf numFmtId="0" fontId="1" fillId="4" borderId="72" xfId="0" applyFont="1" applyFill="1" applyBorder="1" applyAlignment="1">
      <alignment horizontal="center" vertical="center"/>
    </xf>
    <xf numFmtId="0" fontId="5" fillId="4" borderId="72" xfId="0" applyFont="1" applyFill="1" applyBorder="1" applyAlignment="1">
      <alignment horizontal="center"/>
    </xf>
    <xf numFmtId="0" fontId="9" fillId="4" borderId="72" xfId="0" applyFont="1" applyFill="1" applyBorder="1" applyAlignment="1">
      <alignment horizontal="center" vertical="center"/>
    </xf>
    <xf numFmtId="0" fontId="9" fillId="4" borderId="72" xfId="0" applyFont="1" applyFill="1" applyBorder="1" applyAlignment="1">
      <alignment horizontal="left"/>
    </xf>
    <xf numFmtId="0" fontId="5" fillId="4" borderId="17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5" fillId="4" borderId="16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 vertical="center"/>
    </xf>
    <xf numFmtId="170" fontId="5" fillId="14" borderId="22" xfId="0" applyNumberFormat="1" applyFont="1" applyFill="1" applyBorder="1" applyAlignment="1">
      <alignment horizontal="center" vertical="center"/>
    </xf>
    <xf numFmtId="168" fontId="8" fillId="14" borderId="23" xfId="0" applyNumberFormat="1" applyFont="1" applyFill="1" applyBorder="1" applyAlignment="1">
      <alignment horizontal="center" vertical="center"/>
    </xf>
    <xf numFmtId="170" fontId="5" fillId="14" borderId="20" xfId="0" applyNumberFormat="1" applyFont="1" applyFill="1" applyBorder="1" applyAlignment="1">
      <alignment horizontal="center" vertical="center"/>
    </xf>
    <xf numFmtId="1" fontId="16" fillId="14" borderId="21" xfId="0" applyNumberFormat="1" applyFont="1" applyFill="1" applyBorder="1"/>
    <xf numFmtId="0" fontId="0" fillId="14" borderId="0" xfId="0" applyFill="1"/>
    <xf numFmtId="14" fontId="39" fillId="11" borderId="0" xfId="0" applyNumberFormat="1" applyFont="1" applyFill="1" applyAlignment="1">
      <alignment horizontal="center" vertical="center"/>
    </xf>
    <xf numFmtId="14" fontId="39" fillId="11" borderId="7" xfId="0" applyNumberFormat="1" applyFont="1" applyFill="1" applyBorder="1" applyAlignment="1">
      <alignment horizontal="center" vertical="center"/>
    </xf>
    <xf numFmtId="14" fontId="39" fillId="11" borderId="0" xfId="0" applyNumberFormat="1" applyFont="1" applyFill="1" applyBorder="1" applyAlignment="1">
      <alignment horizontal="center" vertical="center"/>
    </xf>
    <xf numFmtId="14" fontId="40" fillId="11" borderId="7" xfId="0" applyNumberFormat="1" applyFont="1" applyFill="1" applyBorder="1" applyAlignment="1">
      <alignment horizontal="left" vertical="center"/>
    </xf>
    <xf numFmtId="14" fontId="39" fillId="11" borderId="0" xfId="0" applyNumberFormat="1" applyFont="1" applyFill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2" fontId="6" fillId="3" borderId="6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8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2" fontId="6" fillId="15" borderId="16" xfId="0" applyNumberFormat="1" applyFont="1" applyFill="1" applyBorder="1" applyAlignment="1">
      <alignment horizontal="center" vertical="center"/>
    </xf>
    <xf numFmtId="2" fontId="18" fillId="15" borderId="32" xfId="0" applyNumberFormat="1" applyFont="1" applyFill="1" applyBorder="1" applyAlignment="1">
      <alignment horizontal="center" vertical="center"/>
    </xf>
    <xf numFmtId="2" fontId="18" fillId="3" borderId="4" xfId="0" applyNumberFormat="1" applyFont="1" applyFill="1" applyBorder="1" applyAlignment="1">
      <alignment horizontal="center" vertical="center" wrapText="1"/>
    </xf>
    <xf numFmtId="0" fontId="5" fillId="17" borderId="78" xfId="0" applyFont="1" applyFill="1" applyBorder="1" applyAlignment="1">
      <alignment horizontal="center" vertical="center"/>
    </xf>
    <xf numFmtId="0" fontId="27" fillId="6" borderId="13" xfId="0" applyFont="1" applyFill="1" applyBorder="1" applyAlignment="1">
      <alignment horizontal="center" vertical="center"/>
    </xf>
    <xf numFmtId="0" fontId="27" fillId="6" borderId="90" xfId="0" applyFont="1" applyFill="1" applyBorder="1" applyAlignment="1">
      <alignment horizontal="center" vertical="center"/>
    </xf>
    <xf numFmtId="0" fontId="27" fillId="6" borderId="90" xfId="0" applyFont="1" applyFill="1" applyBorder="1" applyAlignment="1">
      <alignment horizontal="left" vertical="center"/>
    </xf>
    <xf numFmtId="2" fontId="18" fillId="18" borderId="32" xfId="0" applyNumberFormat="1" applyFont="1" applyFill="1" applyBorder="1" applyAlignment="1">
      <alignment horizontal="center" vertical="center"/>
    </xf>
    <xf numFmtId="2" fontId="4" fillId="6" borderId="13" xfId="0" applyNumberFormat="1" applyFont="1" applyFill="1" applyBorder="1" applyAlignment="1">
      <alignment horizontal="center" vertical="center"/>
    </xf>
    <xf numFmtId="2" fontId="41" fillId="12" borderId="0" xfId="0" applyNumberFormat="1" applyFont="1" applyFill="1" applyAlignment="1">
      <alignment horizontal="center" vertical="center"/>
    </xf>
    <xf numFmtId="2" fontId="4" fillId="6" borderId="61" xfId="0" applyNumberFormat="1" applyFont="1" applyFill="1" applyBorder="1" applyAlignment="1">
      <alignment horizontal="center" vertical="center"/>
    </xf>
    <xf numFmtId="2" fontId="42" fillId="0" borderId="0" xfId="0" applyNumberFormat="1" applyFont="1" applyAlignment="1">
      <alignment horizontal="center" vertical="center"/>
    </xf>
    <xf numFmtId="0" fontId="27" fillId="6" borderId="91" xfId="0" applyFont="1" applyFill="1" applyBorder="1" applyAlignment="1">
      <alignment horizontal="center" vertical="center"/>
    </xf>
    <xf numFmtId="0" fontId="0" fillId="0" borderId="92" xfId="0" applyBorder="1"/>
    <xf numFmtId="0" fontId="27" fillId="6" borderId="93" xfId="0" applyFont="1" applyFill="1" applyBorder="1" applyAlignment="1">
      <alignment horizontal="center" vertical="center"/>
    </xf>
    <xf numFmtId="2" fontId="18" fillId="18" borderId="94" xfId="0" applyNumberFormat="1" applyFont="1" applyFill="1" applyBorder="1" applyAlignment="1">
      <alignment horizontal="center" vertical="center"/>
    </xf>
    <xf numFmtId="0" fontId="3" fillId="10" borderId="73" xfId="0" applyFont="1" applyFill="1" applyBorder="1" applyAlignment="1">
      <alignment vertical="center"/>
    </xf>
    <xf numFmtId="0" fontId="3" fillId="11" borderId="71" xfId="0" applyFont="1" applyFill="1" applyBorder="1" applyAlignment="1">
      <alignment vertical="center"/>
    </xf>
    <xf numFmtId="0" fontId="3" fillId="9" borderId="73" xfId="0" applyFont="1" applyFill="1" applyBorder="1" applyAlignment="1">
      <alignment vertical="center"/>
    </xf>
    <xf numFmtId="0" fontId="3" fillId="11" borderId="42" xfId="0" applyFont="1" applyFill="1" applyBorder="1" applyAlignment="1">
      <alignment vertical="center"/>
    </xf>
    <xf numFmtId="0" fontId="3" fillId="9" borderId="42" xfId="0" applyFont="1" applyFill="1" applyBorder="1" applyAlignment="1">
      <alignment vertical="center"/>
    </xf>
    <xf numFmtId="0" fontId="3" fillId="12" borderId="42" xfId="0" applyFont="1" applyFill="1" applyBorder="1" applyAlignment="1">
      <alignment vertical="center"/>
    </xf>
    <xf numFmtId="0" fontId="3" fillId="10" borderId="42" xfId="0" applyFont="1" applyFill="1" applyBorder="1" applyAlignment="1">
      <alignment vertical="center"/>
    </xf>
    <xf numFmtId="0" fontId="25" fillId="0" borderId="62" xfId="0" applyFont="1" applyBorder="1" applyAlignment="1">
      <alignment horizontal="center" vertical="center"/>
    </xf>
    <xf numFmtId="2" fontId="18" fillId="18" borderId="90" xfId="0" applyNumberFormat="1" applyFont="1" applyFill="1" applyBorder="1" applyAlignment="1">
      <alignment horizontal="center" vertical="center"/>
    </xf>
    <xf numFmtId="0" fontId="0" fillId="0" borderId="95" xfId="0" applyBorder="1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5" fillId="11" borderId="10" xfId="0" applyNumberFormat="1" applyFont="1" applyFill="1" applyBorder="1" applyAlignment="1">
      <alignment horizontal="center" vertical="center"/>
    </xf>
    <xf numFmtId="164" fontId="5" fillId="11" borderId="11" xfId="0" applyNumberFormat="1" applyFont="1" applyFill="1" applyBorder="1" applyAlignment="1">
      <alignment horizontal="center" vertical="center"/>
    </xf>
    <xf numFmtId="164" fontId="5" fillId="11" borderId="1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5" fillId="4" borderId="10" xfId="0" applyNumberFormat="1" applyFont="1" applyFill="1" applyBorder="1" applyAlignment="1">
      <alignment horizontal="center" vertical="center"/>
    </xf>
    <xf numFmtId="164" fontId="5" fillId="4" borderId="11" xfId="0" applyNumberFormat="1" applyFont="1" applyFill="1" applyBorder="1" applyAlignment="1">
      <alignment horizontal="center" vertical="center"/>
    </xf>
    <xf numFmtId="164" fontId="5" fillId="4" borderId="12" xfId="0" applyNumberFormat="1" applyFont="1" applyFill="1" applyBorder="1" applyAlignment="1">
      <alignment horizontal="center" vertical="center"/>
    </xf>
    <xf numFmtId="0" fontId="5" fillId="14" borderId="3" xfId="0" applyFont="1" applyFill="1" applyBorder="1" applyAlignment="1">
      <alignment horizontal="center" vertical="center"/>
    </xf>
    <xf numFmtId="0" fontId="5" fillId="14" borderId="2" xfId="0" applyFont="1" applyFill="1" applyBorder="1" applyAlignment="1">
      <alignment horizontal="center" vertical="center"/>
    </xf>
    <xf numFmtId="164" fontId="5" fillId="14" borderId="10" xfId="0" applyNumberFormat="1" applyFont="1" applyFill="1" applyBorder="1" applyAlignment="1">
      <alignment horizontal="center" vertical="center"/>
    </xf>
    <xf numFmtId="164" fontId="5" fillId="14" borderId="12" xfId="0" applyNumberFormat="1" applyFont="1" applyFill="1" applyBorder="1" applyAlignment="1">
      <alignment horizontal="center" vertical="center"/>
    </xf>
    <xf numFmtId="164" fontId="5" fillId="5" borderId="10" xfId="0" applyNumberFormat="1" applyFont="1" applyFill="1" applyBorder="1" applyAlignment="1">
      <alignment horizontal="center" vertical="center"/>
    </xf>
    <xf numFmtId="164" fontId="5" fillId="5" borderId="11" xfId="0" applyNumberFormat="1" applyFont="1" applyFill="1" applyBorder="1" applyAlignment="1">
      <alignment horizontal="center" vertical="center"/>
    </xf>
    <xf numFmtId="164" fontId="5" fillId="5" borderId="12" xfId="0" applyNumberFormat="1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99FF99"/>
      <color rgb="FFFFFF99"/>
      <color rgb="FF99FF66"/>
      <color rgb="FFEAEAEA"/>
      <color rgb="FFFFFFCC"/>
      <color rgb="FFCCFF66"/>
      <color rgb="FFFAFDD9"/>
      <color rgb="FFFF0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M42"/>
  <sheetViews>
    <sheetView zoomScaleNormal="100" workbookViewId="0">
      <pane xSplit="11" ySplit="3" topLeftCell="BB4" activePane="bottomRight" state="frozen"/>
      <selection activeCell="F3" sqref="F3"/>
      <selection pane="topRight" activeCell="F3" sqref="F3"/>
      <selection pane="bottomLeft" activeCell="F3" sqref="F3"/>
      <selection pane="bottomRight" activeCell="G7" sqref="G7"/>
    </sheetView>
  </sheetViews>
  <sheetFormatPr defaultRowHeight="14.4" x14ac:dyDescent="0.3"/>
  <cols>
    <col min="1" max="1" width="20" style="194" customWidth="1"/>
    <col min="2" max="2" width="9.44140625" style="111" customWidth="1"/>
    <col min="3" max="3" width="3.88671875" style="112" customWidth="1"/>
    <col min="4" max="4" width="8.6640625" style="95" customWidth="1"/>
    <col min="5" max="5" width="7.88671875" style="96" customWidth="1"/>
    <col min="6" max="6" width="7.5546875" style="278" customWidth="1"/>
    <col min="7" max="7" width="10.6640625" style="99" customWidth="1"/>
    <col min="8" max="8" width="13.6640625" style="95" customWidth="1"/>
    <col min="9" max="9" width="3.88671875" style="3" customWidth="1"/>
    <col min="10" max="10" width="4.88671875" style="13" customWidth="1"/>
    <col min="11" max="11" width="2.88671875" style="10" customWidth="1"/>
    <col min="12" max="12" width="3" style="7" customWidth="1"/>
    <col min="13" max="13" width="4.33203125" style="8" customWidth="1"/>
    <col min="14" max="14" width="12.6640625" style="29" customWidth="1"/>
    <col min="15" max="15" width="5.6640625" style="8" customWidth="1"/>
    <col min="16" max="16" width="3" style="9" customWidth="1"/>
    <col min="17" max="17" width="3" style="8" customWidth="1"/>
    <col min="18" max="18" width="4.33203125" style="8" customWidth="1"/>
    <col min="19" max="19" width="12.6640625" style="29" customWidth="1"/>
    <col min="20" max="20" width="5.6640625" style="2" customWidth="1"/>
    <col min="21" max="21" width="3" style="6" customWidth="1"/>
    <col min="22" max="22" width="3" style="7" customWidth="1"/>
    <col min="23" max="23" width="4.33203125" style="8" customWidth="1"/>
    <col min="24" max="24" width="12.6640625" style="29" customWidth="1"/>
    <col min="25" max="25" width="5.6640625" style="8" customWidth="1"/>
    <col min="26" max="26" width="3" style="9" customWidth="1"/>
    <col min="27" max="27" width="3" style="14" customWidth="1"/>
    <col min="28" max="28" width="4.33203125" style="14" customWidth="1"/>
    <col min="29" max="29" width="12.6640625" style="29" customWidth="1"/>
    <col min="30" max="30" width="5.6640625" style="14" customWidth="1"/>
    <col min="31" max="31" width="2.6640625" style="15" customWidth="1"/>
    <col min="32" max="32" width="3" style="14" customWidth="1"/>
    <col min="33" max="33" width="4.33203125" style="14" customWidth="1"/>
    <col min="34" max="34" width="12.6640625" style="29" customWidth="1"/>
    <col min="35" max="35" width="5.6640625" style="14" customWidth="1"/>
    <col min="36" max="36" width="2.6640625" style="15" customWidth="1"/>
    <col min="37" max="37" width="3" style="19" customWidth="1"/>
    <col min="38" max="38" width="4.33203125" style="19" customWidth="1"/>
    <col min="39" max="39" width="12.6640625" style="29" customWidth="1"/>
    <col min="40" max="40" width="5.6640625" style="2" customWidth="1"/>
    <col min="41" max="41" width="2.6640625" style="18" customWidth="1"/>
    <col min="42" max="42" width="3" style="16" customWidth="1"/>
    <col min="43" max="43" width="4.33203125" style="16" customWidth="1"/>
    <col min="44" max="44" width="12.6640625" style="27" customWidth="1"/>
    <col min="45" max="45" width="5.6640625" style="16" customWidth="1"/>
    <col min="46" max="46" width="2.6640625" style="17" customWidth="1"/>
    <col min="47" max="47" width="3" style="5" customWidth="1"/>
    <col min="48" max="48" width="4.33203125" style="5" customWidth="1"/>
    <col min="49" max="49" width="12.6640625" style="27" customWidth="1"/>
    <col min="50" max="50" width="6.44140625" style="5" customWidth="1"/>
    <col min="51" max="51" width="2.6640625" style="6" customWidth="1"/>
    <col min="52" max="52" width="3" style="5" customWidth="1"/>
    <col min="53" max="53" width="4.33203125" style="5" customWidth="1"/>
    <col min="54" max="54" width="12.6640625" style="27" customWidth="1"/>
    <col min="55" max="55" width="5.6640625" style="5" customWidth="1"/>
    <col min="56" max="56" width="2.6640625" style="6" customWidth="1"/>
    <col min="57" max="57" width="3" style="5" customWidth="1"/>
    <col min="58" max="58" width="4.33203125" style="5" customWidth="1"/>
    <col min="59" max="59" width="12.6640625" style="27" customWidth="1"/>
    <col min="60" max="60" width="5.6640625" style="5" customWidth="1"/>
    <col min="61" max="61" width="2.6640625" style="6" customWidth="1"/>
    <col min="62" max="62" width="3" style="5" customWidth="1"/>
    <col min="63" max="63" width="4.33203125" style="5" customWidth="1"/>
    <col min="64" max="64" width="12.6640625" style="27" customWidth="1"/>
    <col min="65" max="65" width="5.6640625" style="5" customWidth="1"/>
    <col min="66" max="66" width="2.6640625" style="6" customWidth="1"/>
    <col min="67" max="67" width="3" style="27" customWidth="1"/>
    <col min="68" max="68" width="4.33203125" style="27" customWidth="1"/>
    <col min="69" max="69" width="12.6640625" style="27" customWidth="1"/>
    <col min="70" max="70" width="5.6640625" style="27" customWidth="1"/>
    <col min="71" max="71" width="2.6640625" style="28" customWidth="1"/>
    <col min="72" max="72" width="2.88671875" style="20" customWidth="1"/>
    <col min="73" max="73" width="4.33203125" style="20" customWidth="1"/>
    <col min="74" max="74" width="12.33203125" style="27" customWidth="1"/>
    <col min="75" max="75" width="5.6640625" style="20" customWidth="1"/>
    <col min="76" max="76" width="2.88671875" style="21" customWidth="1"/>
    <col min="77" max="77" width="2.88671875" style="108" customWidth="1"/>
    <col min="78" max="78" width="4.33203125" style="108" customWidth="1"/>
    <col min="79" max="79" width="12.33203125" style="108" customWidth="1"/>
    <col min="80" max="80" width="5.6640625" style="108" customWidth="1"/>
    <col min="81" max="81" width="2.88671875" style="109" customWidth="1"/>
    <col min="82" max="82" width="2.88671875" style="20" customWidth="1"/>
    <col min="83" max="83" width="4.33203125" style="20" customWidth="1"/>
    <col min="84" max="84" width="4.33203125" style="27" customWidth="1"/>
    <col min="85" max="85" width="6.33203125" style="20" customWidth="1"/>
    <col min="86" max="86" width="2.6640625" style="21" customWidth="1"/>
    <col min="87" max="87" width="2.88671875" style="20" customWidth="1"/>
    <col min="88" max="88" width="4.33203125" style="20" customWidth="1"/>
    <col min="89" max="89" width="4.33203125" style="27" customWidth="1"/>
    <col min="90" max="90" width="5.6640625" style="20" customWidth="1"/>
    <col min="91" max="91" width="2.6640625" style="21" customWidth="1"/>
    <col min="92" max="92" width="2.88671875" style="20" customWidth="1"/>
    <col min="93" max="93" width="4.33203125" style="20" customWidth="1"/>
    <col min="94" max="94" width="4.33203125" style="27" customWidth="1"/>
    <col min="95" max="95" width="5.6640625" style="20" customWidth="1"/>
    <col min="96" max="96" width="2.6640625" style="21" customWidth="1"/>
    <col min="97" max="97" width="2.88671875" style="20" customWidth="1"/>
    <col min="98" max="98" width="4.33203125" style="20" customWidth="1"/>
    <col min="99" max="99" width="4.33203125" style="27" customWidth="1"/>
    <col min="100" max="100" width="5.6640625" style="20" customWidth="1"/>
    <col min="101" max="101" width="2.6640625" style="21" customWidth="1"/>
    <col min="102" max="102" width="2.88671875" style="20" customWidth="1"/>
    <col min="103" max="103" width="4.33203125" style="20" customWidth="1"/>
    <col min="104" max="104" width="4.33203125" style="27" customWidth="1"/>
    <col min="105" max="105" width="6.44140625" style="20" customWidth="1"/>
    <col min="106" max="106" width="2.6640625" style="21" customWidth="1"/>
    <col min="107" max="107" width="2.88671875" style="20" customWidth="1"/>
    <col min="108" max="108" width="4.33203125" style="20" customWidth="1"/>
    <col min="109" max="109" width="4.33203125" style="27" customWidth="1"/>
    <col min="110" max="110" width="5.6640625" style="20" customWidth="1"/>
    <col min="111" max="111" width="2.6640625" style="21" customWidth="1"/>
    <col min="112" max="112" width="2.88671875" style="20" customWidth="1"/>
    <col min="113" max="113" width="4.33203125" style="20" customWidth="1"/>
    <col min="114" max="114" width="4.33203125" style="27" customWidth="1"/>
    <col min="115" max="115" width="5.6640625" style="20" customWidth="1"/>
    <col min="116" max="116" width="2.6640625" style="21" customWidth="1"/>
    <col min="117" max="117" width="2.88671875" style="20" customWidth="1"/>
    <col min="118" max="118" width="4.33203125" style="20" customWidth="1"/>
    <col min="119" max="119" width="4.33203125" style="27" customWidth="1"/>
    <col min="120" max="120" width="5.6640625" style="20" customWidth="1"/>
    <col min="121" max="121" width="2.6640625" style="21" customWidth="1"/>
    <col min="122" max="129" width="8.109375" customWidth="1"/>
  </cols>
  <sheetData>
    <row r="1" spans="1:377" ht="15.6" x14ac:dyDescent="0.3">
      <c r="B1" s="412" t="s">
        <v>6</v>
      </c>
      <c r="C1" s="413"/>
      <c r="D1" s="95" t="s">
        <v>5</v>
      </c>
      <c r="E1" s="96" t="s">
        <v>5</v>
      </c>
      <c r="F1" s="277" t="s">
        <v>5</v>
      </c>
      <c r="G1" s="95" t="s">
        <v>5</v>
      </c>
      <c r="H1" s="97" t="s">
        <v>91</v>
      </c>
      <c r="I1" s="3" t="s">
        <v>36</v>
      </c>
      <c r="J1" s="30" t="s">
        <v>2</v>
      </c>
      <c r="K1" s="4" t="s">
        <v>36</v>
      </c>
      <c r="L1" s="406" t="s">
        <v>0</v>
      </c>
      <c r="M1" s="407"/>
      <c r="N1" s="407"/>
      <c r="O1" s="407"/>
      <c r="P1" s="408"/>
      <c r="Q1" s="406" t="s">
        <v>0</v>
      </c>
      <c r="R1" s="407"/>
      <c r="S1" s="407"/>
      <c r="T1" s="407"/>
      <c r="U1" s="408"/>
      <c r="V1" s="400" t="s">
        <v>0</v>
      </c>
      <c r="W1" s="401"/>
      <c r="X1" s="401"/>
      <c r="Y1" s="401"/>
      <c r="Z1" s="402"/>
      <c r="AA1" s="400" t="s">
        <v>0</v>
      </c>
      <c r="AB1" s="401"/>
      <c r="AC1" s="401"/>
      <c r="AD1" s="401"/>
      <c r="AE1" s="402"/>
      <c r="AF1" s="400" t="s">
        <v>0</v>
      </c>
      <c r="AG1" s="401"/>
      <c r="AH1" s="401"/>
      <c r="AI1" s="401"/>
      <c r="AJ1" s="402"/>
      <c r="AK1" s="406" t="s">
        <v>0</v>
      </c>
      <c r="AL1" s="407"/>
      <c r="AM1" s="407"/>
      <c r="AN1" s="407"/>
      <c r="AO1" s="408"/>
      <c r="AP1" s="406" t="s">
        <v>0</v>
      </c>
      <c r="AQ1" s="407"/>
      <c r="AR1" s="407"/>
      <c r="AS1" s="407"/>
      <c r="AT1" s="408"/>
      <c r="AU1" s="406" t="s">
        <v>0</v>
      </c>
      <c r="AV1" s="407"/>
      <c r="AW1" s="407"/>
      <c r="AX1" s="407"/>
      <c r="AY1" s="408"/>
      <c r="AZ1" s="406" t="s">
        <v>0</v>
      </c>
      <c r="BA1" s="407"/>
      <c r="BB1" s="407"/>
      <c r="BC1" s="407"/>
      <c r="BD1" s="408"/>
      <c r="BE1" s="406" t="s">
        <v>0</v>
      </c>
      <c r="BF1" s="407"/>
      <c r="BG1" s="407"/>
      <c r="BH1" s="407"/>
      <c r="BI1" s="408"/>
      <c r="BJ1" s="406" t="s">
        <v>0</v>
      </c>
      <c r="BK1" s="407"/>
      <c r="BL1" s="407"/>
      <c r="BM1" s="407"/>
      <c r="BN1" s="408"/>
      <c r="BO1" s="406" t="s">
        <v>0</v>
      </c>
      <c r="BP1" s="407"/>
      <c r="BQ1" s="407"/>
      <c r="BR1" s="407"/>
      <c r="BS1" s="408"/>
      <c r="BT1" s="406" t="s">
        <v>0</v>
      </c>
      <c r="BU1" s="407"/>
      <c r="BV1" s="407"/>
      <c r="BW1" s="407"/>
      <c r="BX1" s="408"/>
      <c r="BY1" s="406" t="s">
        <v>0</v>
      </c>
      <c r="BZ1" s="407"/>
      <c r="CA1" s="407"/>
      <c r="CB1" s="407"/>
      <c r="CC1" s="408"/>
      <c r="CD1" s="406" t="s">
        <v>0</v>
      </c>
      <c r="CE1" s="407"/>
      <c r="CF1" s="407"/>
      <c r="CG1" s="407"/>
      <c r="CH1" s="408"/>
      <c r="CI1" s="406" t="s">
        <v>0</v>
      </c>
      <c r="CJ1" s="407"/>
      <c r="CK1" s="407"/>
      <c r="CL1" s="407"/>
      <c r="CM1" s="408"/>
      <c r="CN1" s="406" t="s">
        <v>0</v>
      </c>
      <c r="CO1" s="407"/>
      <c r="CP1" s="407"/>
      <c r="CQ1" s="407"/>
      <c r="CR1" s="408"/>
      <c r="CS1" s="406" t="s">
        <v>0</v>
      </c>
      <c r="CT1" s="407"/>
      <c r="CU1" s="407"/>
      <c r="CV1" s="407"/>
      <c r="CW1" s="408"/>
      <c r="CX1" s="406" t="s">
        <v>0</v>
      </c>
      <c r="CY1" s="407"/>
      <c r="CZ1" s="407"/>
      <c r="DA1" s="407"/>
      <c r="DB1" s="408"/>
      <c r="DC1" s="406" t="s">
        <v>0</v>
      </c>
      <c r="DD1" s="407"/>
      <c r="DE1" s="407"/>
      <c r="DF1" s="407"/>
      <c r="DG1" s="408"/>
      <c r="DH1" s="406" t="s">
        <v>0</v>
      </c>
      <c r="DI1" s="407"/>
      <c r="DJ1" s="407"/>
      <c r="DK1" s="407"/>
      <c r="DL1" s="408"/>
      <c r="DM1" s="406" t="s">
        <v>0</v>
      </c>
      <c r="DN1" s="407"/>
      <c r="DO1" s="407"/>
      <c r="DP1" s="407"/>
      <c r="DQ1" s="408"/>
    </row>
    <row r="2" spans="1:377" s="1" customFormat="1" ht="31.8" thickBot="1" x14ac:dyDescent="0.35">
      <c r="A2" s="160" t="s">
        <v>134</v>
      </c>
      <c r="B2" s="414" t="s">
        <v>2</v>
      </c>
      <c r="C2" s="415"/>
      <c r="D2" s="98" t="s">
        <v>2</v>
      </c>
      <c r="E2" s="96" t="s">
        <v>4</v>
      </c>
      <c r="F2" s="278" t="s">
        <v>95</v>
      </c>
      <c r="G2" s="374" t="s">
        <v>96</v>
      </c>
      <c r="H2" s="376" t="s">
        <v>93</v>
      </c>
      <c r="I2" s="11" t="s">
        <v>37</v>
      </c>
      <c r="J2" s="31" t="s">
        <v>4</v>
      </c>
      <c r="K2" s="12" t="s">
        <v>37</v>
      </c>
      <c r="L2" s="403">
        <v>42822</v>
      </c>
      <c r="M2" s="404"/>
      <c r="N2" s="404"/>
      <c r="O2" s="404"/>
      <c r="P2" s="405"/>
      <c r="Q2" s="416" t="s">
        <v>152</v>
      </c>
      <c r="R2" s="417"/>
      <c r="S2" s="417"/>
      <c r="T2" s="417"/>
      <c r="U2" s="418"/>
      <c r="V2" s="403" t="s">
        <v>149</v>
      </c>
      <c r="W2" s="404"/>
      <c r="X2" s="404"/>
      <c r="Y2" s="404"/>
      <c r="Z2" s="405"/>
      <c r="AA2" s="409">
        <v>42836</v>
      </c>
      <c r="AB2" s="410"/>
      <c r="AC2" s="410"/>
      <c r="AD2" s="410"/>
      <c r="AE2" s="411"/>
      <c r="AF2" s="409">
        <v>42836</v>
      </c>
      <c r="AG2" s="410"/>
      <c r="AH2" s="410"/>
      <c r="AI2" s="410"/>
      <c r="AJ2" s="411"/>
      <c r="AK2" s="409">
        <v>42836</v>
      </c>
      <c r="AL2" s="410"/>
      <c r="AM2" s="410"/>
      <c r="AN2" s="410"/>
      <c r="AO2" s="411"/>
      <c r="AP2" s="409">
        <v>42843</v>
      </c>
      <c r="AQ2" s="410"/>
      <c r="AR2" s="410"/>
      <c r="AS2" s="410"/>
      <c r="AT2" s="411"/>
      <c r="AU2" s="409">
        <v>42843</v>
      </c>
      <c r="AV2" s="410"/>
      <c r="AW2" s="410"/>
      <c r="AX2" s="410"/>
      <c r="AY2" s="411"/>
      <c r="AZ2" s="409">
        <v>42843</v>
      </c>
      <c r="BA2" s="410"/>
      <c r="BB2" s="410"/>
      <c r="BC2" s="410"/>
      <c r="BD2" s="411"/>
      <c r="BE2" s="409">
        <v>42843</v>
      </c>
      <c r="BF2" s="410"/>
      <c r="BG2" s="410"/>
      <c r="BH2" s="410"/>
      <c r="BI2" s="411"/>
      <c r="BJ2" s="409">
        <v>42843</v>
      </c>
      <c r="BK2" s="410"/>
      <c r="BL2" s="410"/>
      <c r="BM2" s="410"/>
      <c r="BN2" s="411"/>
      <c r="BO2" s="409"/>
      <c r="BP2" s="410"/>
      <c r="BQ2" s="410"/>
      <c r="BR2" s="410"/>
      <c r="BS2" s="411"/>
      <c r="BT2" s="409"/>
      <c r="BU2" s="410"/>
      <c r="BV2" s="410"/>
      <c r="BW2" s="410"/>
      <c r="BX2" s="411"/>
      <c r="BY2" s="409"/>
      <c r="BZ2" s="410"/>
      <c r="CA2" s="410"/>
      <c r="CB2" s="410"/>
      <c r="CC2" s="411"/>
      <c r="CD2" s="409"/>
      <c r="CE2" s="410"/>
      <c r="CF2" s="410"/>
      <c r="CG2" s="410"/>
      <c r="CH2" s="411"/>
      <c r="CI2" s="409"/>
      <c r="CJ2" s="410"/>
      <c r="CK2" s="410"/>
      <c r="CL2" s="410"/>
      <c r="CM2" s="411"/>
      <c r="CN2" s="409"/>
      <c r="CO2" s="410"/>
      <c r="CP2" s="410"/>
      <c r="CQ2" s="410"/>
      <c r="CR2" s="411"/>
      <c r="CS2" s="409"/>
      <c r="CT2" s="410"/>
      <c r="CU2" s="410"/>
      <c r="CV2" s="410"/>
      <c r="CW2" s="411"/>
      <c r="CX2" s="409"/>
      <c r="CY2" s="410"/>
      <c r="CZ2" s="410"/>
      <c r="DA2" s="410"/>
      <c r="DB2" s="411"/>
      <c r="DC2" s="409"/>
      <c r="DD2" s="410"/>
      <c r="DE2" s="410"/>
      <c r="DF2" s="410"/>
      <c r="DG2" s="411"/>
      <c r="DH2" s="409"/>
      <c r="DI2" s="410"/>
      <c r="DJ2" s="410"/>
      <c r="DK2" s="410"/>
      <c r="DL2" s="411"/>
      <c r="DM2" s="409"/>
      <c r="DN2" s="410"/>
      <c r="DO2" s="410"/>
      <c r="DP2" s="410"/>
      <c r="DQ2" s="411"/>
      <c r="DR2" s="23"/>
      <c r="DS2" s="23"/>
      <c r="DT2" s="23"/>
      <c r="DU2" s="23"/>
      <c r="DV2" s="23"/>
      <c r="DW2" s="23"/>
      <c r="DX2" s="23"/>
      <c r="DY2" s="23"/>
      <c r="DZ2"/>
      <c r="EA2"/>
      <c r="EB2"/>
      <c r="EC2"/>
      <c r="ED2"/>
      <c r="EE2"/>
    </row>
    <row r="3" spans="1:377" s="227" customFormat="1" ht="15" customHeight="1" x14ac:dyDescent="0.3">
      <c r="A3" s="195"/>
      <c r="B3" s="113" t="s">
        <v>7</v>
      </c>
      <c r="C3" s="114" t="s">
        <v>1</v>
      </c>
      <c r="D3" s="100" t="s">
        <v>35</v>
      </c>
      <c r="E3" s="101" t="s">
        <v>1</v>
      </c>
      <c r="F3" s="279" t="s">
        <v>90</v>
      </c>
      <c r="G3" s="375" t="s">
        <v>94</v>
      </c>
      <c r="H3" s="226" t="s">
        <v>92</v>
      </c>
      <c r="I3" s="164" t="s">
        <v>20</v>
      </c>
      <c r="J3" s="165" t="s">
        <v>1</v>
      </c>
      <c r="K3" s="33" t="s">
        <v>34</v>
      </c>
      <c r="L3" s="34" t="s">
        <v>20</v>
      </c>
      <c r="M3" s="35" t="s">
        <v>21</v>
      </c>
      <c r="N3" s="71" t="s">
        <v>41</v>
      </c>
      <c r="O3" s="35" t="s">
        <v>7</v>
      </c>
      <c r="P3" s="32" t="s">
        <v>34</v>
      </c>
      <c r="Q3" s="34" t="s">
        <v>20</v>
      </c>
      <c r="R3" s="35" t="s">
        <v>21</v>
      </c>
      <c r="S3" s="71" t="s">
        <v>41</v>
      </c>
      <c r="T3" s="35" t="s">
        <v>7</v>
      </c>
      <c r="U3" s="32" t="s">
        <v>34</v>
      </c>
      <c r="V3" s="34" t="s">
        <v>20</v>
      </c>
      <c r="W3" s="35" t="s">
        <v>21</v>
      </c>
      <c r="X3" s="71" t="s">
        <v>41</v>
      </c>
      <c r="Y3" s="35" t="s">
        <v>7</v>
      </c>
      <c r="Z3" s="32" t="s">
        <v>34</v>
      </c>
      <c r="AA3" s="34" t="s">
        <v>20</v>
      </c>
      <c r="AB3" s="35" t="s">
        <v>21</v>
      </c>
      <c r="AC3" s="71" t="s">
        <v>41</v>
      </c>
      <c r="AD3" s="35" t="s">
        <v>7</v>
      </c>
      <c r="AE3" s="32" t="s">
        <v>34</v>
      </c>
      <c r="AF3" s="34" t="s">
        <v>20</v>
      </c>
      <c r="AG3" s="35" t="s">
        <v>21</v>
      </c>
      <c r="AH3" s="71" t="s">
        <v>41</v>
      </c>
      <c r="AI3" s="35" t="s">
        <v>7</v>
      </c>
      <c r="AJ3" s="32" t="s">
        <v>34</v>
      </c>
      <c r="AK3" s="34" t="s">
        <v>20</v>
      </c>
      <c r="AL3" s="35" t="s">
        <v>21</v>
      </c>
      <c r="AM3" s="71" t="s">
        <v>41</v>
      </c>
      <c r="AN3" s="35" t="s">
        <v>7</v>
      </c>
      <c r="AO3" s="32" t="s">
        <v>34</v>
      </c>
      <c r="AP3" s="34" t="s">
        <v>20</v>
      </c>
      <c r="AQ3" s="35" t="s">
        <v>21</v>
      </c>
      <c r="AR3" s="71" t="s">
        <v>41</v>
      </c>
      <c r="AS3" s="35" t="s">
        <v>7</v>
      </c>
      <c r="AT3" s="32" t="s">
        <v>34</v>
      </c>
      <c r="AU3" s="34" t="s">
        <v>20</v>
      </c>
      <c r="AV3" s="35" t="s">
        <v>21</v>
      </c>
      <c r="AW3" s="71" t="s">
        <v>41</v>
      </c>
      <c r="AX3" s="35" t="s">
        <v>7</v>
      </c>
      <c r="AY3" s="32" t="s">
        <v>34</v>
      </c>
      <c r="AZ3" s="34" t="s">
        <v>20</v>
      </c>
      <c r="BA3" s="35" t="s">
        <v>21</v>
      </c>
      <c r="BB3" s="71" t="s">
        <v>41</v>
      </c>
      <c r="BC3" s="35" t="s">
        <v>7</v>
      </c>
      <c r="BD3" s="32" t="s">
        <v>34</v>
      </c>
      <c r="BE3" s="34" t="s">
        <v>20</v>
      </c>
      <c r="BF3" s="35" t="s">
        <v>21</v>
      </c>
      <c r="BG3" s="71" t="s">
        <v>41</v>
      </c>
      <c r="BH3" s="35" t="s">
        <v>7</v>
      </c>
      <c r="BI3" s="32" t="s">
        <v>34</v>
      </c>
      <c r="BJ3" s="34" t="s">
        <v>20</v>
      </c>
      <c r="BK3" s="35" t="s">
        <v>21</v>
      </c>
      <c r="BL3" s="71" t="s">
        <v>41</v>
      </c>
      <c r="BM3" s="35" t="s">
        <v>7</v>
      </c>
      <c r="BN3" s="32" t="s">
        <v>34</v>
      </c>
      <c r="BO3" s="34" t="s">
        <v>20</v>
      </c>
      <c r="BP3" s="35" t="s">
        <v>21</v>
      </c>
      <c r="BQ3" s="71" t="s">
        <v>41</v>
      </c>
      <c r="BR3" s="35" t="s">
        <v>7</v>
      </c>
      <c r="BS3" s="32" t="s">
        <v>34</v>
      </c>
      <c r="BT3" s="34" t="s">
        <v>20</v>
      </c>
      <c r="BU3" s="35" t="s">
        <v>21</v>
      </c>
      <c r="BV3" s="71" t="s">
        <v>41</v>
      </c>
      <c r="BW3" s="35" t="s">
        <v>7</v>
      </c>
      <c r="BX3" s="32" t="s">
        <v>34</v>
      </c>
      <c r="BY3" s="34" t="s">
        <v>20</v>
      </c>
      <c r="BZ3" s="35" t="s">
        <v>21</v>
      </c>
      <c r="CA3" s="71" t="s">
        <v>41</v>
      </c>
      <c r="CB3" s="35" t="s">
        <v>7</v>
      </c>
      <c r="CC3" s="32" t="s">
        <v>34</v>
      </c>
      <c r="CD3" s="34" t="s">
        <v>20</v>
      </c>
      <c r="CE3" s="35" t="s">
        <v>21</v>
      </c>
      <c r="CF3" s="35" t="s">
        <v>38</v>
      </c>
      <c r="CG3" s="35" t="s">
        <v>7</v>
      </c>
      <c r="CH3" s="32" t="s">
        <v>34</v>
      </c>
      <c r="CI3" s="34" t="s">
        <v>20</v>
      </c>
      <c r="CJ3" s="35" t="s">
        <v>21</v>
      </c>
      <c r="CK3" s="35" t="s">
        <v>38</v>
      </c>
      <c r="CL3" s="35" t="s">
        <v>7</v>
      </c>
      <c r="CM3" s="32" t="s">
        <v>34</v>
      </c>
      <c r="CN3" s="34" t="s">
        <v>20</v>
      </c>
      <c r="CO3" s="35" t="s">
        <v>21</v>
      </c>
      <c r="CP3" s="35" t="s">
        <v>38</v>
      </c>
      <c r="CQ3" s="35" t="s">
        <v>7</v>
      </c>
      <c r="CR3" s="32" t="s">
        <v>34</v>
      </c>
      <c r="CS3" s="34" t="s">
        <v>20</v>
      </c>
      <c r="CT3" s="35" t="s">
        <v>21</v>
      </c>
      <c r="CU3" s="35" t="s">
        <v>38</v>
      </c>
      <c r="CV3" s="35" t="s">
        <v>7</v>
      </c>
      <c r="CW3" s="32" t="s">
        <v>34</v>
      </c>
      <c r="CX3" s="34" t="s">
        <v>20</v>
      </c>
      <c r="CY3" s="35" t="s">
        <v>21</v>
      </c>
      <c r="CZ3" s="35" t="s">
        <v>38</v>
      </c>
      <c r="DA3" s="35" t="s">
        <v>7</v>
      </c>
      <c r="DB3" s="32" t="s">
        <v>34</v>
      </c>
      <c r="DC3" s="34" t="s">
        <v>20</v>
      </c>
      <c r="DD3" s="35" t="s">
        <v>21</v>
      </c>
      <c r="DE3" s="35" t="s">
        <v>38</v>
      </c>
      <c r="DF3" s="35" t="s">
        <v>7</v>
      </c>
      <c r="DG3" s="32" t="s">
        <v>34</v>
      </c>
      <c r="DH3" s="34" t="s">
        <v>20</v>
      </c>
      <c r="DI3" s="35" t="s">
        <v>21</v>
      </c>
      <c r="DJ3" s="35" t="s">
        <v>38</v>
      </c>
      <c r="DK3" s="35" t="s">
        <v>7</v>
      </c>
      <c r="DL3" s="32" t="s">
        <v>34</v>
      </c>
      <c r="DM3" s="34" t="s">
        <v>20</v>
      </c>
      <c r="DN3" s="35" t="s">
        <v>21</v>
      </c>
      <c r="DO3" s="35" t="s">
        <v>38</v>
      </c>
      <c r="DP3" s="35" t="s">
        <v>7</v>
      </c>
      <c r="DQ3" s="32" t="s">
        <v>34</v>
      </c>
      <c r="DR3"/>
      <c r="DS3"/>
      <c r="DT3"/>
      <c r="DU3"/>
      <c r="DV3"/>
      <c r="DW3"/>
      <c r="DX3"/>
      <c r="DY3"/>
      <c r="DZ3"/>
      <c r="EA3"/>
      <c r="EB3"/>
      <c r="EC3"/>
      <c r="ED3"/>
      <c r="EE3"/>
    </row>
    <row r="4" spans="1:377" s="233" customFormat="1" ht="15" customHeight="1" x14ac:dyDescent="0.3">
      <c r="A4" s="254" t="str">
        <f>'spelers bestand'!B2</f>
        <v>Anbergen Joop</v>
      </c>
      <c r="B4" s="202">
        <f>'spelers bestand'!E2</f>
        <v>0.3</v>
      </c>
      <c r="C4" s="203">
        <f>'spelers bestand'!F2</f>
        <v>9</v>
      </c>
      <c r="D4" s="228">
        <f t="shared" ref="D4:D30" si="0">SUM(J4/I4)</f>
        <v>0.22857142857142856</v>
      </c>
      <c r="E4" s="205">
        <f t="shared" ref="E4:E30" si="1">SUM(D4*30)</f>
        <v>6.8571428571428568</v>
      </c>
      <c r="F4" s="280">
        <f t="shared" ref="F4:F30" si="2">SUM(P4+U4+Z4+AE4+AJ4+AO4+AT4+AY4+BD4+BI4+BN4+BS4+BX4+CC4+CH4+CM4+CR4+CW4+DB4+DG4+DL4+DQ4)</f>
        <v>2</v>
      </c>
      <c r="G4" s="206">
        <f t="shared" ref="G4:G30" si="3">D4/B4*100</f>
        <v>76.19047619047619</v>
      </c>
      <c r="H4" s="207">
        <f t="shared" ref="H4:H30" si="4">SUM(N4,S4,X4,AC4,AH4,AM4,AR4,AW4,BB4)</f>
        <v>1.7777777777777777</v>
      </c>
      <c r="I4" s="229">
        <f t="shared" ref="I4:I30" si="5">SUM(L4+Q4+V4+AA4+AF4+AK4+AP4+AU4+AZ4+BE4+BJ4+BO4+BT4+BY4+CD4+CI4+CN4+CS4+CX4+DC4+DH4+DM4)</f>
        <v>70</v>
      </c>
      <c r="J4" s="230">
        <f t="shared" ref="J4:J30" si="6">SUM(M4+R4+W4+AB4+AG4+AL4+AQ4+AV4+BA4+BF4+BK4+BP4+BU4+BZ4+CE4+CJ4+CO4+CT4+CY4+DD4+DI4+DN4)</f>
        <v>16</v>
      </c>
      <c r="K4" s="210">
        <f t="shared" ref="K4:K30" si="7">COUNT(L4,Q4,V4,AA4,AF4,AK4,AP4,AU4,AZ4,BE4,BJ4,BO4,BT4,BY4,CD4,CI4,CN4,CS4,CX4,DC4,DH4,DM4)</f>
        <v>3</v>
      </c>
      <c r="L4" s="211">
        <v>29</v>
      </c>
      <c r="M4" s="212">
        <v>9</v>
      </c>
      <c r="N4" s="213">
        <f t="shared" ref="N4:N5" si="8">M4/C4</f>
        <v>1</v>
      </c>
      <c r="O4" s="232">
        <f t="shared" ref="O4:O6" si="9">SUM(M4/L4)</f>
        <v>0.31034482758620691</v>
      </c>
      <c r="P4" s="215">
        <v>2</v>
      </c>
      <c r="Q4" s="211">
        <v>30</v>
      </c>
      <c r="R4" s="212">
        <v>6</v>
      </c>
      <c r="S4" s="212">
        <f t="shared" ref="S4:S5" si="10">R4/C4</f>
        <v>0.66666666666666663</v>
      </c>
      <c r="T4" s="214">
        <f t="shared" ref="T4:T6" si="11">SUM(R4/Q4)</f>
        <v>0.2</v>
      </c>
      <c r="U4" s="210">
        <v>0</v>
      </c>
      <c r="V4" s="211">
        <v>11</v>
      </c>
      <c r="W4" s="212">
        <v>1</v>
      </c>
      <c r="X4" s="212">
        <f>W4/C4</f>
        <v>0.1111111111111111</v>
      </c>
      <c r="Y4" s="214">
        <f t="shared" ref="Y4:Y6" si="12">SUM(W4/V4)</f>
        <v>9.0909090909090912E-2</v>
      </c>
      <c r="Z4" s="215">
        <v>0</v>
      </c>
      <c r="AA4" s="216"/>
      <c r="AB4" s="217"/>
      <c r="AC4" s="217">
        <f>AB4/C4</f>
        <v>0</v>
      </c>
      <c r="AD4" s="214" t="e">
        <f t="shared" ref="AD4:AD6" si="13">SUM(AB4/AA4)</f>
        <v>#DIV/0!</v>
      </c>
      <c r="AE4" s="218"/>
      <c r="AF4" s="216"/>
      <c r="AG4" s="217"/>
      <c r="AH4" s="217">
        <f>AG4/C4</f>
        <v>0</v>
      </c>
      <c r="AI4" s="214" t="e">
        <f t="shared" ref="AI4:AI6" si="14">SUM(AG4/AF4)</f>
        <v>#DIV/0!</v>
      </c>
      <c r="AJ4" s="218"/>
      <c r="AK4" s="216"/>
      <c r="AL4" s="217"/>
      <c r="AM4" s="217">
        <f>AL4/C4</f>
        <v>0</v>
      </c>
      <c r="AN4" s="214" t="e">
        <f t="shared" ref="AN4:AN6" si="15">SUM(AL4/AK4)</f>
        <v>#DIV/0!</v>
      </c>
      <c r="AO4" s="219"/>
      <c r="AP4" s="220"/>
      <c r="AQ4" s="221"/>
      <c r="AR4" s="217">
        <f>AQ4/C4</f>
        <v>0</v>
      </c>
      <c r="AS4" s="222" t="e">
        <f t="shared" ref="AS4:AS6" si="16">SUM(AQ4/AP4)</f>
        <v>#DIV/0!</v>
      </c>
      <c r="AT4" s="219"/>
      <c r="AU4" s="220"/>
      <c r="AV4" s="221"/>
      <c r="AW4" s="217">
        <f t="shared" ref="AW4:AW7" si="17">AV4/C4</f>
        <v>0</v>
      </c>
      <c r="AX4" s="222" t="e">
        <f t="shared" ref="AX4:AX6" si="18">SUM(AV4/AU4)</f>
        <v>#DIV/0!</v>
      </c>
      <c r="AY4" s="219"/>
      <c r="AZ4" s="220"/>
      <c r="BA4" s="221"/>
      <c r="BB4" s="217">
        <f>BA4/C4</f>
        <v>0</v>
      </c>
      <c r="BC4" s="222" t="e">
        <f t="shared" ref="BC4:BC6" si="19">SUM(BA4/AZ4)</f>
        <v>#DIV/0!</v>
      </c>
      <c r="BD4" s="219"/>
      <c r="BE4" s="220"/>
      <c r="BF4" s="221"/>
      <c r="BG4" s="223">
        <f t="shared" ref="BG4:BG29" si="20">BF4/C4</f>
        <v>0</v>
      </c>
      <c r="BH4" s="222" t="e">
        <f t="shared" ref="BH4:BH6" si="21">SUM(BF4/BE4)</f>
        <v>#DIV/0!</v>
      </c>
      <c r="BI4" s="219"/>
      <c r="BJ4" s="220"/>
      <c r="BK4" s="221"/>
      <c r="BL4" s="223">
        <f t="shared" ref="BL4:BL10" si="22">BK4/C4</f>
        <v>0</v>
      </c>
      <c r="BM4" s="222" t="e">
        <f t="shared" ref="BM4:BM7" si="23">SUM(BK4/BJ4)</f>
        <v>#DIV/0!</v>
      </c>
      <c r="BN4" s="219"/>
      <c r="BO4" s="220"/>
      <c r="BP4" s="221"/>
      <c r="BQ4" s="223">
        <f t="shared" ref="BQ4:BQ10" si="24">BP4/C4</f>
        <v>0</v>
      </c>
      <c r="BR4" s="222" t="e">
        <f t="shared" ref="BR4:BR6" si="25">SUM(BP4/BO4)</f>
        <v>#DIV/0!</v>
      </c>
      <c r="BS4" s="219"/>
      <c r="BT4" s="220"/>
      <c r="BU4" s="221"/>
      <c r="BV4" s="223">
        <f>BU4/C4</f>
        <v>0</v>
      </c>
      <c r="BW4" s="222" t="e">
        <f t="shared" ref="BW4:BW29" si="26">SUM(BU4/BT4)</f>
        <v>#DIV/0!</v>
      </c>
      <c r="BX4" s="219"/>
      <c r="BY4" s="220"/>
      <c r="BZ4" s="221"/>
      <c r="CA4" s="223">
        <f>BZ4/C4</f>
        <v>0</v>
      </c>
      <c r="CB4" s="222" t="e">
        <f t="shared" ref="CB4:CB30" si="27">SUM(BZ4/BY4)</f>
        <v>#DIV/0!</v>
      </c>
      <c r="CC4" s="219"/>
      <c r="CD4" s="220"/>
      <c r="CE4" s="221"/>
      <c r="CF4" s="221"/>
      <c r="CG4" s="222" t="e">
        <f t="shared" ref="CG4:CG6" si="28">SUM(CE4/CD4)</f>
        <v>#DIV/0!</v>
      </c>
      <c r="CH4" s="219"/>
      <c r="CI4" s="220"/>
      <c r="CJ4" s="221"/>
      <c r="CK4" s="221"/>
      <c r="CL4" s="222" t="e">
        <f t="shared" ref="CL4:CL6" si="29">SUM(CJ4/CI4)</f>
        <v>#DIV/0!</v>
      </c>
      <c r="CM4" s="219"/>
      <c r="CN4" s="220"/>
      <c r="CO4" s="221"/>
      <c r="CP4" s="221"/>
      <c r="CQ4" s="222" t="e">
        <f t="shared" ref="CQ4:CQ6" si="30">SUM(CO4/CN4)</f>
        <v>#DIV/0!</v>
      </c>
      <c r="CR4" s="219"/>
      <c r="CS4" s="220"/>
      <c r="CT4" s="221"/>
      <c r="CU4" s="221"/>
      <c r="CV4" s="222" t="e">
        <f t="shared" ref="CV4:CV6" si="31">SUM(CT4/CS4)</f>
        <v>#DIV/0!</v>
      </c>
      <c r="CW4" s="219"/>
      <c r="CX4" s="220"/>
      <c r="CY4" s="221"/>
      <c r="CZ4" s="221"/>
      <c r="DA4" s="222" t="e">
        <f t="shared" ref="DA4:DA6" si="32">SUM(CY4/CX4)</f>
        <v>#DIV/0!</v>
      </c>
      <c r="DB4" s="219"/>
      <c r="DC4" s="220"/>
      <c r="DD4" s="221"/>
      <c r="DE4" s="221"/>
      <c r="DF4" s="222" t="e">
        <f t="shared" ref="DF4:DF6" si="33">SUM(DD4/DC4)</f>
        <v>#DIV/0!</v>
      </c>
      <c r="DG4" s="219"/>
      <c r="DH4" s="220"/>
      <c r="DI4" s="221"/>
      <c r="DJ4" s="221"/>
      <c r="DK4" s="222" t="e">
        <f t="shared" ref="DK4:DK6" si="34">SUM(DI4/DH4)</f>
        <v>#DIV/0!</v>
      </c>
      <c r="DL4" s="219"/>
      <c r="DM4" s="220"/>
      <c r="DN4" s="221"/>
      <c r="DO4" s="221"/>
      <c r="DP4" s="222" t="e">
        <f t="shared" ref="DP4:DP6" si="35">SUM(DN4/DM4)</f>
        <v>#DIV/0!</v>
      </c>
      <c r="DQ4" s="219"/>
      <c r="DR4" s="224"/>
      <c r="DS4" s="224"/>
      <c r="DT4" s="224"/>
      <c r="DU4" s="224"/>
      <c r="DV4" s="224"/>
      <c r="DW4" s="224"/>
      <c r="DX4" s="224"/>
      <c r="DY4" s="224"/>
      <c r="DZ4" s="224"/>
      <c r="EA4" s="224"/>
      <c r="EB4" s="224"/>
      <c r="EC4" s="224"/>
      <c r="ED4" s="224"/>
      <c r="EE4" s="224"/>
      <c r="EF4" s="224"/>
      <c r="EG4" s="224"/>
      <c r="EH4" s="224"/>
      <c r="EI4" s="224"/>
      <c r="EJ4" s="224"/>
      <c r="EK4" s="224"/>
      <c r="EL4" s="224"/>
      <c r="EM4" s="224"/>
      <c r="EN4" s="224"/>
      <c r="EO4" s="224"/>
      <c r="EP4" s="224"/>
      <c r="EQ4" s="224"/>
      <c r="ER4" s="224"/>
      <c r="ES4" s="224"/>
      <c r="ET4" s="224"/>
      <c r="EU4" s="224"/>
      <c r="EV4" s="224"/>
      <c r="EW4" s="224"/>
      <c r="EX4" s="224"/>
      <c r="EY4" s="224"/>
      <c r="EZ4" s="224"/>
      <c r="FA4" s="224"/>
      <c r="FB4" s="224"/>
      <c r="FC4" s="224"/>
      <c r="FD4" s="224"/>
      <c r="FE4" s="224"/>
      <c r="FF4" s="224"/>
      <c r="FG4" s="224"/>
      <c r="FH4" s="224"/>
      <c r="FI4" s="224"/>
      <c r="FJ4" s="224"/>
      <c r="FK4" s="224"/>
      <c r="FL4" s="224"/>
      <c r="FM4" s="224"/>
      <c r="FN4" s="224"/>
      <c r="FO4" s="224"/>
      <c r="FP4" s="224"/>
      <c r="FQ4" s="224"/>
      <c r="FR4" s="224"/>
      <c r="FS4" s="224"/>
      <c r="FT4" s="224"/>
      <c r="FU4" s="224"/>
      <c r="FV4" s="224"/>
      <c r="FW4" s="224"/>
      <c r="FX4" s="224"/>
      <c r="FY4" s="224"/>
      <c r="FZ4" s="224"/>
      <c r="GA4" s="224"/>
      <c r="GB4" s="224"/>
      <c r="GC4" s="224"/>
      <c r="GD4" s="224"/>
      <c r="GE4" s="224"/>
      <c r="GF4" s="224"/>
      <c r="GG4" s="224"/>
      <c r="GH4" s="224"/>
      <c r="GI4" s="224"/>
      <c r="GJ4" s="224"/>
      <c r="GK4" s="224"/>
      <c r="GL4" s="224"/>
      <c r="GM4" s="224"/>
      <c r="GN4" s="224"/>
      <c r="GO4" s="224"/>
      <c r="GP4" s="224"/>
      <c r="GQ4" s="224"/>
      <c r="GR4" s="224"/>
      <c r="GS4" s="224"/>
      <c r="GT4" s="224"/>
      <c r="GU4" s="224"/>
      <c r="GV4" s="224"/>
      <c r="GW4" s="224"/>
      <c r="GX4" s="224"/>
      <c r="GY4" s="224"/>
      <c r="GZ4" s="224"/>
      <c r="HA4" s="224"/>
      <c r="HB4" s="224"/>
      <c r="HC4" s="224"/>
      <c r="HD4" s="224"/>
      <c r="HE4" s="224"/>
      <c r="HF4" s="224"/>
      <c r="HG4" s="224"/>
      <c r="HH4" s="224"/>
      <c r="HI4" s="224"/>
      <c r="HJ4" s="224"/>
      <c r="HK4" s="224"/>
      <c r="HL4" s="224"/>
      <c r="HM4" s="224"/>
      <c r="HN4" s="224"/>
      <c r="HO4" s="224"/>
      <c r="HP4" s="224"/>
      <c r="HQ4" s="224"/>
      <c r="HR4" s="224"/>
      <c r="HS4" s="224"/>
      <c r="HT4" s="224"/>
      <c r="HU4" s="224"/>
      <c r="HV4" s="224"/>
      <c r="HW4" s="224"/>
      <c r="HX4" s="224"/>
      <c r="HY4" s="224"/>
      <c r="HZ4" s="224"/>
      <c r="IA4" s="224"/>
      <c r="IB4" s="224"/>
      <c r="IC4" s="224"/>
      <c r="ID4" s="224"/>
      <c r="IE4" s="224"/>
      <c r="IF4" s="224"/>
      <c r="IG4" s="224"/>
      <c r="IH4" s="224"/>
      <c r="II4" s="224"/>
      <c r="IJ4" s="224"/>
      <c r="IK4" s="224"/>
      <c r="IL4" s="224"/>
      <c r="IM4" s="224"/>
      <c r="IN4" s="224"/>
      <c r="IO4" s="224"/>
      <c r="IP4" s="224"/>
      <c r="IQ4" s="224"/>
      <c r="IR4" s="224"/>
      <c r="IS4" s="224"/>
      <c r="IT4" s="224"/>
      <c r="IU4" s="224"/>
      <c r="IV4" s="224"/>
      <c r="IW4" s="224"/>
      <c r="IX4" s="224"/>
      <c r="IY4" s="224"/>
      <c r="IZ4" s="224"/>
      <c r="JA4" s="224"/>
      <c r="JB4" s="224"/>
      <c r="JC4" s="224"/>
      <c r="JD4" s="224"/>
      <c r="JE4" s="224"/>
      <c r="JF4" s="224"/>
      <c r="JG4" s="224"/>
      <c r="JH4" s="224"/>
      <c r="JI4" s="224"/>
      <c r="JJ4" s="224"/>
      <c r="JK4" s="224"/>
      <c r="JL4" s="224"/>
      <c r="JM4" s="224"/>
      <c r="JN4" s="224"/>
      <c r="JO4" s="224"/>
      <c r="JP4" s="224"/>
      <c r="JQ4" s="224"/>
      <c r="JR4" s="224"/>
      <c r="JS4" s="224"/>
      <c r="JT4" s="224"/>
      <c r="JU4" s="224"/>
      <c r="JV4" s="224"/>
      <c r="JW4" s="224"/>
      <c r="JX4" s="224"/>
      <c r="JY4" s="224"/>
      <c r="JZ4" s="224"/>
      <c r="KA4" s="224"/>
      <c r="KB4" s="224"/>
      <c r="KC4" s="224"/>
      <c r="KD4" s="224"/>
      <c r="KE4" s="224"/>
      <c r="KF4" s="224"/>
      <c r="KG4" s="224"/>
      <c r="KH4" s="224"/>
      <c r="KI4" s="224"/>
      <c r="KJ4" s="224"/>
      <c r="KK4" s="224"/>
      <c r="KL4" s="224"/>
      <c r="KM4" s="224"/>
      <c r="KN4" s="224"/>
      <c r="KO4" s="224"/>
      <c r="KP4" s="224"/>
      <c r="KQ4" s="224"/>
      <c r="KR4" s="224"/>
      <c r="KS4" s="224"/>
      <c r="KT4" s="224"/>
      <c r="KU4" s="224"/>
      <c r="KV4" s="224"/>
      <c r="KW4" s="224"/>
      <c r="KX4" s="224"/>
      <c r="KY4" s="224"/>
      <c r="KZ4" s="224"/>
      <c r="LA4" s="224"/>
      <c r="LB4" s="224"/>
      <c r="LC4" s="224"/>
      <c r="LD4" s="224"/>
      <c r="LE4" s="224"/>
      <c r="LF4" s="224"/>
      <c r="LG4" s="224"/>
      <c r="LH4" s="224"/>
      <c r="LI4" s="224"/>
      <c r="LJ4" s="224"/>
      <c r="LK4" s="224"/>
      <c r="LL4" s="224"/>
      <c r="LM4" s="224"/>
      <c r="LN4" s="224"/>
      <c r="LO4" s="224"/>
      <c r="LP4" s="224"/>
      <c r="LQ4" s="224"/>
      <c r="LR4" s="224"/>
      <c r="LS4" s="224"/>
      <c r="LT4" s="224"/>
      <c r="LU4" s="224"/>
      <c r="LV4" s="224"/>
      <c r="LW4" s="224"/>
      <c r="LX4" s="224"/>
      <c r="LY4" s="224"/>
      <c r="LZ4" s="224"/>
      <c r="MA4" s="224"/>
      <c r="MB4" s="224"/>
      <c r="MC4" s="224"/>
      <c r="MD4" s="224"/>
      <c r="ME4" s="224"/>
      <c r="MF4" s="224"/>
      <c r="MG4" s="224"/>
      <c r="MH4" s="224"/>
      <c r="MI4" s="224"/>
      <c r="MJ4" s="224"/>
      <c r="MK4" s="224"/>
      <c r="ML4" s="224"/>
      <c r="MM4" s="224"/>
      <c r="MN4" s="224"/>
      <c r="MO4" s="224"/>
      <c r="MP4" s="224"/>
      <c r="MQ4" s="224"/>
      <c r="MR4" s="224"/>
      <c r="MS4" s="224"/>
      <c r="MT4" s="224"/>
      <c r="MU4" s="224"/>
      <c r="MV4" s="224"/>
      <c r="MW4" s="224"/>
      <c r="MX4" s="224"/>
      <c r="MY4" s="224"/>
      <c r="MZ4" s="224"/>
      <c r="NA4" s="224"/>
      <c r="NB4" s="224"/>
      <c r="NC4" s="224"/>
      <c r="ND4" s="224"/>
      <c r="NE4" s="224"/>
      <c r="NF4" s="224"/>
      <c r="NG4" s="224"/>
      <c r="NH4" s="224"/>
      <c r="NI4" s="224"/>
      <c r="NJ4" s="224"/>
      <c r="NK4" s="224"/>
      <c r="NL4" s="224"/>
      <c r="NM4" s="224"/>
    </row>
    <row r="5" spans="1:377" s="224" customFormat="1" ht="15" customHeight="1" x14ac:dyDescent="0.3">
      <c r="A5" s="254" t="str">
        <f>'spelers bestand'!B3</f>
        <v>Beem v. Gerrit</v>
      </c>
      <c r="B5" s="202">
        <f>'spelers bestand'!E3</f>
        <v>0.4</v>
      </c>
      <c r="C5" s="203">
        <f>'spelers bestand'!F3</f>
        <v>12</v>
      </c>
      <c r="D5" s="228">
        <f t="shared" si="0"/>
        <v>0.35555555555555557</v>
      </c>
      <c r="E5" s="205">
        <f t="shared" si="1"/>
        <v>10.666666666666668</v>
      </c>
      <c r="F5" s="280">
        <f t="shared" si="2"/>
        <v>0</v>
      </c>
      <c r="G5" s="206">
        <f t="shared" si="3"/>
        <v>88.888888888888886</v>
      </c>
      <c r="H5" s="207">
        <f t="shared" si="4"/>
        <v>1.3333333333333333</v>
      </c>
      <c r="I5" s="229">
        <f t="shared" si="5"/>
        <v>45</v>
      </c>
      <c r="J5" s="230">
        <f t="shared" si="6"/>
        <v>16</v>
      </c>
      <c r="K5" s="231">
        <f t="shared" si="7"/>
        <v>2</v>
      </c>
      <c r="L5" s="211">
        <v>27</v>
      </c>
      <c r="M5" s="212">
        <v>8</v>
      </c>
      <c r="N5" s="213">
        <f t="shared" si="8"/>
        <v>0.66666666666666663</v>
      </c>
      <c r="O5" s="232">
        <f t="shared" si="9"/>
        <v>0.29629629629629628</v>
      </c>
      <c r="P5" s="215">
        <v>0</v>
      </c>
      <c r="Q5" s="211"/>
      <c r="R5" s="212"/>
      <c r="S5" s="212">
        <f t="shared" si="10"/>
        <v>0</v>
      </c>
      <c r="T5" s="214" t="e">
        <f t="shared" si="11"/>
        <v>#DIV/0!</v>
      </c>
      <c r="U5" s="377"/>
      <c r="V5" s="211">
        <v>18</v>
      </c>
      <c r="W5" s="212">
        <v>8</v>
      </c>
      <c r="X5" s="212">
        <f t="shared" ref="X5:X7" si="36">W5/C5</f>
        <v>0.66666666666666663</v>
      </c>
      <c r="Y5" s="214">
        <f t="shared" si="12"/>
        <v>0.44444444444444442</v>
      </c>
      <c r="Z5" s="215">
        <v>0</v>
      </c>
      <c r="AA5" s="216"/>
      <c r="AB5" s="217"/>
      <c r="AC5" s="217">
        <f t="shared" ref="AC5:AC7" si="37">AB5/C5</f>
        <v>0</v>
      </c>
      <c r="AD5" s="214" t="e">
        <f t="shared" si="13"/>
        <v>#DIV/0!</v>
      </c>
      <c r="AE5" s="218"/>
      <c r="AF5" s="216"/>
      <c r="AG5" s="217"/>
      <c r="AH5" s="217">
        <f t="shared" ref="AH5:AH29" si="38">AG5/C5</f>
        <v>0</v>
      </c>
      <c r="AI5" s="214" t="e">
        <f t="shared" si="14"/>
        <v>#DIV/0!</v>
      </c>
      <c r="AJ5" s="218"/>
      <c r="AK5" s="216"/>
      <c r="AL5" s="217"/>
      <c r="AM5" s="217">
        <f t="shared" ref="AM5:AM29" si="39">AL5/C5</f>
        <v>0</v>
      </c>
      <c r="AN5" s="214" t="e">
        <f t="shared" si="15"/>
        <v>#DIV/0!</v>
      </c>
      <c r="AO5" s="219"/>
      <c r="AP5" s="220"/>
      <c r="AQ5" s="221"/>
      <c r="AR5" s="217">
        <f t="shared" ref="AR5:AR29" si="40">AQ5/C5</f>
        <v>0</v>
      </c>
      <c r="AS5" s="222" t="e">
        <f t="shared" si="16"/>
        <v>#DIV/0!</v>
      </c>
      <c r="AT5" s="219"/>
      <c r="AU5" s="220"/>
      <c r="AV5" s="221"/>
      <c r="AW5" s="217">
        <f t="shared" si="17"/>
        <v>0</v>
      </c>
      <c r="AX5" s="222" t="e">
        <f t="shared" si="18"/>
        <v>#DIV/0!</v>
      </c>
      <c r="AY5" s="219"/>
      <c r="AZ5" s="220"/>
      <c r="BA5" s="221"/>
      <c r="BB5" s="217">
        <f t="shared" ref="BB5:BB29" si="41">BA5/C5</f>
        <v>0</v>
      </c>
      <c r="BC5" s="222" t="e">
        <f t="shared" si="19"/>
        <v>#DIV/0!</v>
      </c>
      <c r="BD5" s="219"/>
      <c r="BE5" s="220"/>
      <c r="BF5" s="221"/>
      <c r="BG5" s="223">
        <f t="shared" si="20"/>
        <v>0</v>
      </c>
      <c r="BH5" s="222" t="e">
        <f t="shared" si="21"/>
        <v>#DIV/0!</v>
      </c>
      <c r="BI5" s="219"/>
      <c r="BJ5" s="220"/>
      <c r="BK5" s="221"/>
      <c r="BL5" s="223">
        <f t="shared" si="22"/>
        <v>0</v>
      </c>
      <c r="BM5" s="222" t="e">
        <f t="shared" si="23"/>
        <v>#DIV/0!</v>
      </c>
      <c r="BN5" s="219"/>
      <c r="BO5" s="220"/>
      <c r="BP5" s="221"/>
      <c r="BQ5" s="223">
        <f t="shared" si="24"/>
        <v>0</v>
      </c>
      <c r="BR5" s="222" t="e">
        <f t="shared" si="25"/>
        <v>#DIV/0!</v>
      </c>
      <c r="BS5" s="219"/>
      <c r="BT5" s="220"/>
      <c r="BU5" s="221"/>
      <c r="BV5" s="223">
        <f t="shared" ref="BV5:BV29" si="42">BU5/C5</f>
        <v>0</v>
      </c>
      <c r="BW5" s="222" t="e">
        <f t="shared" si="26"/>
        <v>#DIV/0!</v>
      </c>
      <c r="BX5" s="219"/>
      <c r="BY5" s="220"/>
      <c r="BZ5" s="221"/>
      <c r="CA5" s="223">
        <f>BZ5/C5</f>
        <v>0</v>
      </c>
      <c r="CB5" s="222" t="e">
        <f t="shared" si="27"/>
        <v>#DIV/0!</v>
      </c>
      <c r="CC5" s="219"/>
      <c r="CD5" s="220"/>
      <c r="CE5" s="221"/>
      <c r="CF5" s="221"/>
      <c r="CG5" s="222" t="e">
        <f t="shared" si="28"/>
        <v>#DIV/0!</v>
      </c>
      <c r="CH5" s="219"/>
      <c r="CI5" s="220"/>
      <c r="CJ5" s="221"/>
      <c r="CK5" s="221"/>
      <c r="CL5" s="222" t="e">
        <f t="shared" si="29"/>
        <v>#DIV/0!</v>
      </c>
      <c r="CM5" s="219"/>
      <c r="CN5" s="220"/>
      <c r="CO5" s="221"/>
      <c r="CP5" s="221"/>
      <c r="CQ5" s="222" t="e">
        <f t="shared" si="30"/>
        <v>#DIV/0!</v>
      </c>
      <c r="CR5" s="219"/>
      <c r="CS5" s="220"/>
      <c r="CT5" s="221"/>
      <c r="CU5" s="221"/>
      <c r="CV5" s="222" t="e">
        <f t="shared" si="31"/>
        <v>#DIV/0!</v>
      </c>
      <c r="CW5" s="219"/>
      <c r="CX5" s="220"/>
      <c r="CY5" s="221"/>
      <c r="CZ5" s="221"/>
      <c r="DA5" s="222" t="e">
        <f t="shared" si="32"/>
        <v>#DIV/0!</v>
      </c>
      <c r="DB5" s="219"/>
      <c r="DC5" s="220"/>
      <c r="DD5" s="221"/>
      <c r="DE5" s="221"/>
      <c r="DF5" s="222" t="e">
        <f t="shared" si="33"/>
        <v>#DIV/0!</v>
      </c>
      <c r="DG5" s="219"/>
      <c r="DH5" s="220"/>
      <c r="DI5" s="221"/>
      <c r="DJ5" s="221"/>
      <c r="DK5" s="222" t="e">
        <f t="shared" si="34"/>
        <v>#DIV/0!</v>
      </c>
      <c r="DL5" s="219"/>
      <c r="DM5" s="220"/>
      <c r="DN5" s="221"/>
      <c r="DO5" s="221"/>
      <c r="DP5" s="222" t="e">
        <f t="shared" si="35"/>
        <v>#DIV/0!</v>
      </c>
      <c r="DQ5" s="219"/>
    </row>
    <row r="6" spans="1:377" s="233" customFormat="1" ht="15" customHeight="1" x14ac:dyDescent="0.3">
      <c r="A6" s="254" t="str">
        <f>'spelers bestand'!B4</f>
        <v>Beerthuizen Joop</v>
      </c>
      <c r="B6" s="202">
        <f>'spelers bestand'!E4</f>
        <v>0.46666666000000001</v>
      </c>
      <c r="C6" s="203">
        <f>'spelers bestand'!F4</f>
        <v>13.999999800000001</v>
      </c>
      <c r="D6" s="228">
        <f t="shared" si="0"/>
        <v>0.31428571428571428</v>
      </c>
      <c r="E6" s="205">
        <f t="shared" si="1"/>
        <v>9.4285714285714288</v>
      </c>
      <c r="F6" s="280">
        <f t="shared" si="2"/>
        <v>0</v>
      </c>
      <c r="G6" s="206">
        <f t="shared" si="3"/>
        <v>67.346939737609333</v>
      </c>
      <c r="H6" s="207">
        <f t="shared" si="4"/>
        <v>1.5714285938775512</v>
      </c>
      <c r="I6" s="229">
        <f t="shared" si="5"/>
        <v>70</v>
      </c>
      <c r="J6" s="230">
        <f t="shared" si="6"/>
        <v>22</v>
      </c>
      <c r="K6" s="231">
        <f t="shared" si="7"/>
        <v>3</v>
      </c>
      <c r="L6" s="211">
        <v>29</v>
      </c>
      <c r="M6" s="212">
        <v>5</v>
      </c>
      <c r="N6" s="213">
        <f>M6/C6</f>
        <v>0.357142862244898</v>
      </c>
      <c r="O6" s="232">
        <f t="shared" si="9"/>
        <v>0.17241379310344829</v>
      </c>
      <c r="P6" s="215">
        <v>0</v>
      </c>
      <c r="Q6" s="211">
        <v>26</v>
      </c>
      <c r="R6" s="212">
        <v>11</v>
      </c>
      <c r="S6" s="212">
        <f>R6/C6</f>
        <v>0.78571429693877559</v>
      </c>
      <c r="T6" s="214">
        <f t="shared" si="11"/>
        <v>0.42307692307692307</v>
      </c>
      <c r="U6" s="210">
        <v>0</v>
      </c>
      <c r="V6" s="211">
        <v>15</v>
      </c>
      <c r="W6" s="212">
        <v>6</v>
      </c>
      <c r="X6" s="212">
        <f t="shared" si="36"/>
        <v>0.4285714346938776</v>
      </c>
      <c r="Y6" s="214">
        <f t="shared" si="12"/>
        <v>0.4</v>
      </c>
      <c r="Z6" s="215">
        <v>0</v>
      </c>
      <c r="AA6" s="216"/>
      <c r="AB6" s="217"/>
      <c r="AC6" s="217">
        <f t="shared" si="37"/>
        <v>0</v>
      </c>
      <c r="AD6" s="214" t="e">
        <f t="shared" si="13"/>
        <v>#DIV/0!</v>
      </c>
      <c r="AE6" s="218"/>
      <c r="AF6" s="216"/>
      <c r="AG6" s="217"/>
      <c r="AH6" s="217">
        <f t="shared" si="38"/>
        <v>0</v>
      </c>
      <c r="AI6" s="214" t="e">
        <f t="shared" si="14"/>
        <v>#DIV/0!</v>
      </c>
      <c r="AJ6" s="218"/>
      <c r="AK6" s="216"/>
      <c r="AL6" s="217"/>
      <c r="AM6" s="217">
        <f t="shared" si="39"/>
        <v>0</v>
      </c>
      <c r="AN6" s="214" t="e">
        <f t="shared" si="15"/>
        <v>#DIV/0!</v>
      </c>
      <c r="AO6" s="219"/>
      <c r="AP6" s="220"/>
      <c r="AQ6" s="221"/>
      <c r="AR6" s="217">
        <f t="shared" si="40"/>
        <v>0</v>
      </c>
      <c r="AS6" s="222" t="e">
        <f t="shared" si="16"/>
        <v>#DIV/0!</v>
      </c>
      <c r="AT6" s="219"/>
      <c r="AU6" s="220"/>
      <c r="AV6" s="221"/>
      <c r="AW6" s="217">
        <f t="shared" si="17"/>
        <v>0</v>
      </c>
      <c r="AX6" s="222" t="e">
        <f t="shared" si="18"/>
        <v>#DIV/0!</v>
      </c>
      <c r="AY6" s="219"/>
      <c r="AZ6" s="220"/>
      <c r="BA6" s="221"/>
      <c r="BB6" s="217">
        <f t="shared" si="41"/>
        <v>0</v>
      </c>
      <c r="BC6" s="222" t="e">
        <f t="shared" si="19"/>
        <v>#DIV/0!</v>
      </c>
      <c r="BD6" s="219"/>
      <c r="BE6" s="220"/>
      <c r="BF6" s="221"/>
      <c r="BG6" s="223">
        <f t="shared" si="20"/>
        <v>0</v>
      </c>
      <c r="BH6" s="222" t="e">
        <f t="shared" si="21"/>
        <v>#DIV/0!</v>
      </c>
      <c r="BI6" s="219"/>
      <c r="BJ6" s="220"/>
      <c r="BK6" s="221"/>
      <c r="BL6" s="223">
        <f t="shared" si="22"/>
        <v>0</v>
      </c>
      <c r="BM6" s="222" t="e">
        <f t="shared" si="23"/>
        <v>#DIV/0!</v>
      </c>
      <c r="BN6" s="219"/>
      <c r="BO6" s="220"/>
      <c r="BP6" s="221"/>
      <c r="BQ6" s="223">
        <f t="shared" si="24"/>
        <v>0</v>
      </c>
      <c r="BR6" s="222" t="e">
        <f t="shared" si="25"/>
        <v>#DIV/0!</v>
      </c>
      <c r="BS6" s="219"/>
      <c r="BT6" s="220"/>
      <c r="BU6" s="221"/>
      <c r="BV6" s="223">
        <f t="shared" si="42"/>
        <v>0</v>
      </c>
      <c r="BW6" s="222" t="e">
        <f t="shared" si="26"/>
        <v>#DIV/0!</v>
      </c>
      <c r="BX6" s="219"/>
      <c r="BY6" s="220"/>
      <c r="BZ6" s="221"/>
      <c r="CA6" s="223">
        <f t="shared" ref="CA6:CA30" si="43">BZ6/C6</f>
        <v>0</v>
      </c>
      <c r="CB6" s="222" t="e">
        <f t="shared" si="27"/>
        <v>#DIV/0!</v>
      </c>
      <c r="CC6" s="219"/>
      <c r="CD6" s="220"/>
      <c r="CE6" s="221"/>
      <c r="CF6" s="221"/>
      <c r="CG6" s="222" t="e">
        <f t="shared" si="28"/>
        <v>#DIV/0!</v>
      </c>
      <c r="CH6" s="219"/>
      <c r="CI6" s="220"/>
      <c r="CJ6" s="221"/>
      <c r="CK6" s="221"/>
      <c r="CL6" s="222" t="e">
        <f t="shared" si="29"/>
        <v>#DIV/0!</v>
      </c>
      <c r="CM6" s="219"/>
      <c r="CN6" s="220"/>
      <c r="CO6" s="221"/>
      <c r="CP6" s="221"/>
      <c r="CQ6" s="222" t="e">
        <f t="shared" si="30"/>
        <v>#DIV/0!</v>
      </c>
      <c r="CR6" s="219"/>
      <c r="CS6" s="220"/>
      <c r="CT6" s="221"/>
      <c r="CU6" s="221"/>
      <c r="CV6" s="222" t="e">
        <f t="shared" si="31"/>
        <v>#DIV/0!</v>
      </c>
      <c r="CW6" s="219"/>
      <c r="CX6" s="220"/>
      <c r="CY6" s="221"/>
      <c r="CZ6" s="221"/>
      <c r="DA6" s="222" t="e">
        <f t="shared" si="32"/>
        <v>#DIV/0!</v>
      </c>
      <c r="DB6" s="219"/>
      <c r="DC6" s="220"/>
      <c r="DD6" s="221"/>
      <c r="DE6" s="221"/>
      <c r="DF6" s="222" t="e">
        <f t="shared" si="33"/>
        <v>#DIV/0!</v>
      </c>
      <c r="DG6" s="219"/>
      <c r="DH6" s="220"/>
      <c r="DI6" s="221"/>
      <c r="DJ6" s="221"/>
      <c r="DK6" s="222" t="e">
        <f t="shared" si="34"/>
        <v>#DIV/0!</v>
      </c>
      <c r="DL6" s="219"/>
      <c r="DM6" s="220"/>
      <c r="DN6" s="221"/>
      <c r="DO6" s="221"/>
      <c r="DP6" s="222" t="e">
        <f t="shared" si="35"/>
        <v>#DIV/0!</v>
      </c>
      <c r="DQ6" s="219"/>
      <c r="DR6" s="224"/>
      <c r="DS6" s="224"/>
      <c r="DT6" s="224"/>
      <c r="DU6" s="224"/>
      <c r="DV6" s="224"/>
      <c r="DW6" s="224"/>
      <c r="DX6" s="224"/>
      <c r="DY6" s="224"/>
      <c r="DZ6" s="224"/>
      <c r="EA6" s="224"/>
      <c r="EB6" s="224"/>
      <c r="EC6" s="224"/>
      <c r="ED6" s="224"/>
      <c r="EE6" s="224"/>
      <c r="EF6" s="224"/>
      <c r="EG6" s="224"/>
      <c r="EH6" s="224"/>
      <c r="EI6" s="224"/>
      <c r="EJ6" s="224"/>
      <c r="EK6" s="224"/>
      <c r="EL6" s="224"/>
      <c r="EM6" s="224"/>
      <c r="EN6" s="224"/>
      <c r="EO6" s="224"/>
      <c r="EP6" s="224"/>
      <c r="EQ6" s="224"/>
      <c r="ER6" s="224"/>
      <c r="ES6" s="224"/>
      <c r="ET6" s="224"/>
      <c r="EU6" s="224"/>
      <c r="EV6" s="224"/>
      <c r="EW6" s="224"/>
      <c r="EX6" s="224"/>
      <c r="EY6" s="224"/>
      <c r="EZ6" s="224"/>
      <c r="FA6" s="224"/>
      <c r="FB6" s="224"/>
      <c r="FC6" s="224"/>
      <c r="FD6" s="224"/>
      <c r="FE6" s="224"/>
      <c r="FF6" s="224"/>
      <c r="FG6" s="224"/>
      <c r="FH6" s="224"/>
      <c r="FI6" s="224"/>
      <c r="FJ6" s="224"/>
      <c r="FK6" s="224"/>
      <c r="FL6" s="224"/>
      <c r="FM6" s="224"/>
      <c r="FN6" s="224"/>
      <c r="FO6" s="224"/>
      <c r="FP6" s="224"/>
      <c r="FQ6" s="224"/>
      <c r="FR6" s="224"/>
      <c r="FS6" s="224"/>
      <c r="FT6" s="224"/>
      <c r="FU6" s="224"/>
      <c r="FV6" s="224"/>
      <c r="FW6" s="224"/>
      <c r="FX6" s="224"/>
      <c r="FY6" s="224"/>
      <c r="FZ6" s="224"/>
      <c r="GA6" s="224"/>
      <c r="GB6" s="224"/>
      <c r="GC6" s="224"/>
      <c r="GD6" s="224"/>
      <c r="GE6" s="224"/>
      <c r="GF6" s="224"/>
      <c r="GG6" s="224"/>
      <c r="GH6" s="224"/>
      <c r="GI6" s="224"/>
      <c r="GJ6" s="224"/>
      <c r="GK6" s="224"/>
      <c r="GL6" s="224"/>
      <c r="GM6" s="224"/>
      <c r="GN6" s="224"/>
      <c r="GO6" s="224"/>
      <c r="GP6" s="224"/>
      <c r="GQ6" s="224"/>
      <c r="GR6" s="224"/>
      <c r="GS6" s="224"/>
      <c r="GT6" s="224"/>
      <c r="GU6" s="224"/>
      <c r="GV6" s="224"/>
      <c r="GW6" s="224"/>
      <c r="GX6" s="224"/>
      <c r="GY6" s="224"/>
      <c r="GZ6" s="224"/>
      <c r="HA6" s="224"/>
      <c r="HB6" s="224"/>
      <c r="HC6" s="224"/>
      <c r="HD6" s="224"/>
      <c r="HE6" s="224"/>
      <c r="HF6" s="224"/>
      <c r="HG6" s="224"/>
      <c r="HH6" s="224"/>
      <c r="HI6" s="224"/>
      <c r="HJ6" s="224"/>
      <c r="HK6" s="224"/>
      <c r="HL6" s="224"/>
      <c r="HM6" s="224"/>
      <c r="HN6" s="224"/>
      <c r="HO6" s="224"/>
      <c r="HP6" s="224"/>
      <c r="HQ6" s="224"/>
      <c r="HR6" s="224"/>
      <c r="HS6" s="224"/>
      <c r="HT6" s="224"/>
      <c r="HU6" s="224"/>
      <c r="HV6" s="224"/>
      <c r="HW6" s="224"/>
      <c r="HX6" s="224"/>
      <c r="HY6" s="224"/>
      <c r="HZ6" s="224"/>
      <c r="IA6" s="224"/>
      <c r="IB6" s="224"/>
      <c r="IC6" s="224"/>
      <c r="ID6" s="224"/>
      <c r="IE6" s="224"/>
      <c r="IF6" s="224"/>
      <c r="IG6" s="224"/>
      <c r="IH6" s="224"/>
      <c r="II6" s="224"/>
      <c r="IJ6" s="224"/>
      <c r="IK6" s="224"/>
      <c r="IL6" s="224"/>
      <c r="IM6" s="224"/>
      <c r="IN6" s="224"/>
      <c r="IO6" s="224"/>
      <c r="IP6" s="224"/>
      <c r="IQ6" s="224"/>
      <c r="IR6" s="224"/>
      <c r="IS6" s="224"/>
      <c r="IT6" s="224"/>
      <c r="IU6" s="224"/>
      <c r="IV6" s="224"/>
      <c r="IW6" s="224"/>
      <c r="IX6" s="224"/>
      <c r="IY6" s="224"/>
      <c r="IZ6" s="224"/>
      <c r="JA6" s="224"/>
      <c r="JB6" s="224"/>
      <c r="JC6" s="224"/>
      <c r="JD6" s="224"/>
      <c r="JE6" s="224"/>
      <c r="JF6" s="224"/>
      <c r="JG6" s="224"/>
      <c r="JH6" s="224"/>
      <c r="JI6" s="224"/>
      <c r="JJ6" s="224"/>
      <c r="JK6" s="224"/>
      <c r="JL6" s="224"/>
      <c r="JM6" s="224"/>
      <c r="JN6" s="224"/>
      <c r="JO6" s="224"/>
      <c r="JP6" s="224"/>
      <c r="JQ6" s="224"/>
      <c r="JR6" s="224"/>
      <c r="JS6" s="224"/>
      <c r="JT6" s="224"/>
      <c r="JU6" s="224"/>
      <c r="JV6" s="224"/>
      <c r="JW6" s="224"/>
      <c r="JX6" s="224"/>
      <c r="JY6" s="224"/>
      <c r="JZ6" s="224"/>
      <c r="KA6" s="224"/>
      <c r="KB6" s="224"/>
      <c r="KC6" s="224"/>
      <c r="KD6" s="224"/>
      <c r="KE6" s="224"/>
      <c r="KF6" s="224"/>
      <c r="KG6" s="224"/>
      <c r="KH6" s="224"/>
      <c r="KI6" s="224"/>
      <c r="KJ6" s="224"/>
      <c r="KK6" s="224"/>
      <c r="KL6" s="224"/>
      <c r="KM6" s="224"/>
      <c r="KN6" s="224"/>
      <c r="KO6" s="224"/>
      <c r="KP6" s="224"/>
      <c r="KQ6" s="224"/>
      <c r="KR6" s="224"/>
      <c r="KS6" s="224"/>
      <c r="KT6" s="224"/>
      <c r="KU6" s="224"/>
      <c r="KV6" s="224"/>
      <c r="KW6" s="224"/>
      <c r="KX6" s="224"/>
      <c r="KY6" s="224"/>
      <c r="KZ6" s="224"/>
      <c r="LA6" s="224"/>
      <c r="LB6" s="224"/>
      <c r="LC6" s="224"/>
      <c r="LD6" s="224"/>
      <c r="LE6" s="224"/>
      <c r="LF6" s="224"/>
      <c r="LG6" s="224"/>
      <c r="LH6" s="224"/>
      <c r="LI6" s="224"/>
      <c r="LJ6" s="224"/>
      <c r="LK6" s="224"/>
      <c r="LL6" s="224"/>
      <c r="LM6" s="224"/>
      <c r="LN6" s="224"/>
      <c r="LO6" s="224"/>
      <c r="LP6" s="224"/>
      <c r="LQ6" s="224"/>
      <c r="LR6" s="224"/>
      <c r="LS6" s="224"/>
      <c r="LT6" s="224"/>
      <c r="LU6" s="224"/>
      <c r="LV6" s="224"/>
      <c r="LW6" s="224"/>
      <c r="LX6" s="224"/>
      <c r="LY6" s="224"/>
      <c r="LZ6" s="224"/>
      <c r="MA6" s="224"/>
      <c r="MB6" s="224"/>
      <c r="MC6" s="224"/>
      <c r="MD6" s="224"/>
      <c r="ME6" s="224"/>
      <c r="MF6" s="224"/>
      <c r="MG6" s="224"/>
      <c r="MH6" s="224"/>
      <c r="MI6" s="224"/>
      <c r="MJ6" s="224"/>
      <c r="MK6" s="224"/>
      <c r="ML6" s="224"/>
      <c r="MM6" s="224"/>
      <c r="MN6" s="224"/>
      <c r="MO6" s="224"/>
      <c r="MP6" s="224"/>
      <c r="MQ6" s="224"/>
      <c r="MR6" s="224"/>
      <c r="MS6" s="224"/>
      <c r="MT6" s="224"/>
      <c r="MU6" s="224"/>
      <c r="MV6" s="224"/>
      <c r="MW6" s="224"/>
      <c r="MX6" s="224"/>
      <c r="MY6" s="224"/>
      <c r="MZ6" s="224"/>
      <c r="NA6" s="224"/>
      <c r="NB6" s="224"/>
      <c r="NC6" s="224"/>
      <c r="ND6" s="224"/>
      <c r="NE6" s="224"/>
      <c r="NF6" s="224"/>
      <c r="NG6" s="224"/>
      <c r="NH6" s="224"/>
      <c r="NI6" s="224"/>
      <c r="NJ6" s="224"/>
      <c r="NK6" s="224"/>
      <c r="NL6" s="224"/>
      <c r="NM6" s="224"/>
    </row>
    <row r="7" spans="1:377" s="224" customFormat="1" ht="15" customHeight="1" x14ac:dyDescent="0.3">
      <c r="A7" s="254" t="str">
        <f>'spelers bestand'!B5</f>
        <v>Burgmans Fred</v>
      </c>
      <c r="B7" s="202">
        <f>'spelers bestand'!E5</f>
        <v>0.5</v>
      </c>
      <c r="C7" s="203">
        <f>'spelers bestand'!F5</f>
        <v>15</v>
      </c>
      <c r="D7" s="228">
        <f t="shared" si="0"/>
        <v>0.5811320754716981</v>
      </c>
      <c r="E7" s="205">
        <f t="shared" si="1"/>
        <v>17.433962264150942</v>
      </c>
      <c r="F7" s="280">
        <f t="shared" si="2"/>
        <v>17</v>
      </c>
      <c r="G7" s="206">
        <f t="shared" si="3"/>
        <v>116.22641509433961</v>
      </c>
      <c r="H7" s="207">
        <f t="shared" si="4"/>
        <v>8.6666666666666661</v>
      </c>
      <c r="I7" s="229">
        <f t="shared" si="5"/>
        <v>265</v>
      </c>
      <c r="J7" s="230">
        <f t="shared" si="6"/>
        <v>154</v>
      </c>
      <c r="K7" s="231">
        <f t="shared" si="7"/>
        <v>11</v>
      </c>
      <c r="L7" s="211">
        <v>30</v>
      </c>
      <c r="M7" s="212">
        <v>10</v>
      </c>
      <c r="N7" s="213">
        <f t="shared" ref="N7" si="44">M7/C7</f>
        <v>0.66666666666666663</v>
      </c>
      <c r="O7" s="232">
        <f t="shared" ref="O7" si="45">SUM(M7/L7)</f>
        <v>0.33333333333333331</v>
      </c>
      <c r="P7" s="215">
        <v>1</v>
      </c>
      <c r="Q7" s="211">
        <v>26</v>
      </c>
      <c r="R7" s="212">
        <v>15</v>
      </c>
      <c r="S7" s="212">
        <f t="shared" ref="S7:S14" si="46">R7/C7</f>
        <v>1</v>
      </c>
      <c r="T7" s="214">
        <f t="shared" ref="T7" si="47">SUM(R7/Q7)</f>
        <v>0.57692307692307687</v>
      </c>
      <c r="U7" s="210">
        <v>2</v>
      </c>
      <c r="V7" s="211">
        <v>24</v>
      </c>
      <c r="W7" s="212">
        <v>15</v>
      </c>
      <c r="X7" s="212">
        <f t="shared" si="36"/>
        <v>1</v>
      </c>
      <c r="Y7" s="214">
        <f t="shared" ref="Y7" si="48">SUM(W7/V7)</f>
        <v>0.625</v>
      </c>
      <c r="Z7" s="215">
        <v>2</v>
      </c>
      <c r="AA7" s="216">
        <v>28</v>
      </c>
      <c r="AB7" s="217">
        <v>15</v>
      </c>
      <c r="AC7" s="217">
        <f t="shared" si="37"/>
        <v>1</v>
      </c>
      <c r="AD7" s="214">
        <f t="shared" ref="AD7" si="49">SUM(AB7/AA7)</f>
        <v>0.5357142857142857</v>
      </c>
      <c r="AE7" s="218">
        <v>2</v>
      </c>
      <c r="AF7" s="216">
        <v>15</v>
      </c>
      <c r="AG7" s="217">
        <v>15</v>
      </c>
      <c r="AH7" s="217">
        <f t="shared" si="38"/>
        <v>1</v>
      </c>
      <c r="AI7" s="214">
        <f t="shared" ref="AI7" si="50">SUM(AG7/AF7)</f>
        <v>1</v>
      </c>
      <c r="AJ7" s="218">
        <v>2</v>
      </c>
      <c r="AK7" s="216">
        <v>19</v>
      </c>
      <c r="AL7" s="217">
        <v>15</v>
      </c>
      <c r="AM7" s="217">
        <f t="shared" si="39"/>
        <v>1</v>
      </c>
      <c r="AN7" s="214">
        <f t="shared" ref="AN7" si="51">SUM(AL7/AK7)</f>
        <v>0.78947368421052633</v>
      </c>
      <c r="AO7" s="219">
        <v>2</v>
      </c>
      <c r="AP7" s="220">
        <v>30</v>
      </c>
      <c r="AQ7" s="221">
        <v>15</v>
      </c>
      <c r="AR7" s="217">
        <f t="shared" si="40"/>
        <v>1</v>
      </c>
      <c r="AS7" s="222">
        <f t="shared" ref="AS7" si="52">SUM(AQ7/AP7)</f>
        <v>0.5</v>
      </c>
      <c r="AT7" s="219">
        <v>2</v>
      </c>
      <c r="AU7" s="220">
        <v>28</v>
      </c>
      <c r="AV7" s="221">
        <v>15</v>
      </c>
      <c r="AW7" s="217">
        <f t="shared" si="17"/>
        <v>1</v>
      </c>
      <c r="AX7" s="222">
        <f t="shared" ref="AX7" si="53">SUM(AV7/AU7)</f>
        <v>0.5357142857142857</v>
      </c>
      <c r="AY7" s="219">
        <v>0</v>
      </c>
      <c r="AZ7" s="220">
        <v>22</v>
      </c>
      <c r="BA7" s="221">
        <v>15</v>
      </c>
      <c r="BB7" s="217">
        <f t="shared" si="41"/>
        <v>1</v>
      </c>
      <c r="BC7" s="222">
        <f t="shared" ref="BC7" si="54">SUM(BA7/AZ7)</f>
        <v>0.68181818181818177</v>
      </c>
      <c r="BD7" s="219">
        <v>2</v>
      </c>
      <c r="BE7" s="220">
        <v>18</v>
      </c>
      <c r="BF7" s="221">
        <v>9</v>
      </c>
      <c r="BG7" s="223">
        <f t="shared" si="20"/>
        <v>0.6</v>
      </c>
      <c r="BH7" s="222">
        <f t="shared" ref="BH7" si="55">SUM(BF7/BE7)</f>
        <v>0.5</v>
      </c>
      <c r="BI7" s="219">
        <v>0</v>
      </c>
      <c r="BJ7" s="220">
        <v>25</v>
      </c>
      <c r="BK7" s="221">
        <v>15</v>
      </c>
      <c r="BL7" s="223">
        <f t="shared" si="22"/>
        <v>1</v>
      </c>
      <c r="BM7" s="222">
        <f t="shared" si="23"/>
        <v>0.6</v>
      </c>
      <c r="BN7" s="219">
        <v>2</v>
      </c>
      <c r="BO7" s="220"/>
      <c r="BP7" s="221"/>
      <c r="BQ7" s="223">
        <f t="shared" si="24"/>
        <v>0</v>
      </c>
      <c r="BR7" s="222" t="e">
        <f t="shared" ref="BR7" si="56">SUM(BP7/BO7)</f>
        <v>#DIV/0!</v>
      </c>
      <c r="BS7" s="219"/>
      <c r="BT7" s="220"/>
      <c r="BU7" s="221"/>
      <c r="BV7" s="223">
        <f t="shared" si="42"/>
        <v>0</v>
      </c>
      <c r="BW7" s="222" t="e">
        <f t="shared" si="26"/>
        <v>#DIV/0!</v>
      </c>
      <c r="BX7" s="219"/>
      <c r="BY7" s="220"/>
      <c r="BZ7" s="221"/>
      <c r="CA7" s="223">
        <f t="shared" si="43"/>
        <v>0</v>
      </c>
      <c r="CB7" s="222" t="e">
        <f t="shared" si="27"/>
        <v>#DIV/0!</v>
      </c>
      <c r="CC7" s="219"/>
      <c r="CD7" s="220"/>
      <c r="CE7" s="221"/>
      <c r="CF7" s="221"/>
      <c r="CG7" s="222" t="e">
        <f t="shared" ref="CG7" si="57">SUM(CE7/CD7)</f>
        <v>#DIV/0!</v>
      </c>
      <c r="CH7" s="219"/>
      <c r="CI7" s="220"/>
      <c r="CJ7" s="221"/>
      <c r="CK7" s="221"/>
      <c r="CL7" s="222" t="e">
        <f t="shared" ref="CL7" si="58">SUM(CJ7/CI7)</f>
        <v>#DIV/0!</v>
      </c>
      <c r="CM7" s="219"/>
      <c r="CN7" s="220"/>
      <c r="CO7" s="221"/>
      <c r="CP7" s="221"/>
      <c r="CQ7" s="222" t="e">
        <f t="shared" ref="CQ7" si="59">SUM(CO7/CN7)</f>
        <v>#DIV/0!</v>
      </c>
      <c r="CR7" s="219"/>
      <c r="CS7" s="220"/>
      <c r="CT7" s="221"/>
      <c r="CU7" s="221"/>
      <c r="CV7" s="222" t="e">
        <f t="shared" ref="CV7" si="60">SUM(CT7/CS7)</f>
        <v>#DIV/0!</v>
      </c>
      <c r="CW7" s="219"/>
      <c r="CX7" s="220"/>
      <c r="CY7" s="221"/>
      <c r="CZ7" s="221"/>
      <c r="DA7" s="222" t="e">
        <f t="shared" ref="DA7" si="61">SUM(CY7/CX7)</f>
        <v>#DIV/0!</v>
      </c>
      <c r="DB7" s="219"/>
      <c r="DC7" s="220"/>
      <c r="DD7" s="221"/>
      <c r="DE7" s="221"/>
      <c r="DF7" s="222" t="e">
        <f t="shared" ref="DF7" si="62">SUM(DD7/DC7)</f>
        <v>#DIV/0!</v>
      </c>
      <c r="DG7" s="219"/>
      <c r="DH7" s="220"/>
      <c r="DI7" s="221"/>
      <c r="DJ7" s="221"/>
      <c r="DK7" s="222" t="e">
        <f t="shared" ref="DK7" si="63">SUM(DI7/DH7)</f>
        <v>#DIV/0!</v>
      </c>
      <c r="DL7" s="219"/>
      <c r="DM7" s="220"/>
      <c r="DN7" s="221"/>
      <c r="DO7" s="221"/>
      <c r="DP7" s="222" t="e">
        <f t="shared" ref="DP7" si="64">SUM(DN7/DM7)</f>
        <v>#DIV/0!</v>
      </c>
      <c r="DQ7" s="219"/>
    </row>
    <row r="8" spans="1:377" s="224" customFormat="1" ht="15" customHeight="1" x14ac:dyDescent="0.3">
      <c r="A8" s="254" t="str">
        <f>'spelers bestand'!B6</f>
        <v>Eijk v. Cees</v>
      </c>
      <c r="B8" s="202">
        <f>'spelers bestand'!E6</f>
        <v>0.33333333329999998</v>
      </c>
      <c r="C8" s="203">
        <f>'spelers bestand'!F6</f>
        <v>9.9999999989999999</v>
      </c>
      <c r="D8" s="228">
        <f t="shared" si="0"/>
        <v>0.25714285714285712</v>
      </c>
      <c r="E8" s="205">
        <f t="shared" si="1"/>
        <v>7.7142857142857135</v>
      </c>
      <c r="F8" s="280">
        <f t="shared" si="2"/>
        <v>14</v>
      </c>
      <c r="G8" s="206">
        <f t="shared" si="3"/>
        <v>77.14285715057143</v>
      </c>
      <c r="H8" s="207">
        <f t="shared" si="4"/>
        <v>6.2000000006200002</v>
      </c>
      <c r="I8" s="229">
        <f t="shared" si="5"/>
        <v>280</v>
      </c>
      <c r="J8" s="230">
        <f t="shared" si="6"/>
        <v>72</v>
      </c>
      <c r="K8" s="231">
        <f t="shared" si="7"/>
        <v>10</v>
      </c>
      <c r="L8" s="211">
        <v>30</v>
      </c>
      <c r="M8" s="212">
        <v>7</v>
      </c>
      <c r="N8" s="213">
        <f t="shared" ref="N8:N26" si="65">M8/C8</f>
        <v>0.70000000006999996</v>
      </c>
      <c r="O8" s="214">
        <f t="shared" ref="O8:O15" si="66">SUM(M8/L8)</f>
        <v>0.23333333333333334</v>
      </c>
      <c r="P8" s="215">
        <v>2</v>
      </c>
      <c r="Q8" s="211">
        <v>30</v>
      </c>
      <c r="R8" s="212">
        <v>6</v>
      </c>
      <c r="S8" s="212">
        <f t="shared" si="46"/>
        <v>0.60000000005999998</v>
      </c>
      <c r="T8" s="214">
        <f t="shared" ref="T8:T14" si="67">SUM(R8/Q8)</f>
        <v>0.2</v>
      </c>
      <c r="U8" s="210">
        <v>2</v>
      </c>
      <c r="V8" s="211">
        <v>27</v>
      </c>
      <c r="W8" s="212">
        <v>5</v>
      </c>
      <c r="X8" s="212">
        <f t="shared" ref="X8:X14" si="68">W8/C8</f>
        <v>0.50000000005</v>
      </c>
      <c r="Y8" s="214">
        <f t="shared" ref="Y8:Y14" si="69">SUM(W8/V8)</f>
        <v>0.18518518518518517</v>
      </c>
      <c r="Z8" s="215">
        <v>0</v>
      </c>
      <c r="AA8" s="216">
        <v>28</v>
      </c>
      <c r="AB8" s="217">
        <v>4</v>
      </c>
      <c r="AC8" s="217">
        <f t="shared" ref="AC8:AC14" si="70">AB8/C8</f>
        <v>0.40000000004000003</v>
      </c>
      <c r="AD8" s="214">
        <f t="shared" ref="AD8:AD14" si="71">SUM(AB8/AA8)</f>
        <v>0.14285714285714285</v>
      </c>
      <c r="AE8" s="218">
        <v>0</v>
      </c>
      <c r="AF8" s="216">
        <v>30</v>
      </c>
      <c r="AG8" s="217">
        <v>10</v>
      </c>
      <c r="AH8" s="217">
        <f t="shared" si="38"/>
        <v>1.0000000001</v>
      </c>
      <c r="AI8" s="214">
        <f t="shared" ref="AI8:AI14" si="72">SUM(AG8/AF8)</f>
        <v>0.33333333333333331</v>
      </c>
      <c r="AJ8" s="218">
        <v>2</v>
      </c>
      <c r="AK8" s="216">
        <v>29</v>
      </c>
      <c r="AL8" s="217">
        <v>10</v>
      </c>
      <c r="AM8" s="217">
        <f t="shared" si="39"/>
        <v>1.0000000001</v>
      </c>
      <c r="AN8" s="214">
        <f t="shared" ref="AN8:AN14" si="73">SUM(AL8/AK8)</f>
        <v>0.34482758620689657</v>
      </c>
      <c r="AO8" s="219">
        <v>2</v>
      </c>
      <c r="AP8" s="220">
        <v>30</v>
      </c>
      <c r="AQ8" s="221">
        <v>9</v>
      </c>
      <c r="AR8" s="217">
        <f t="shared" si="40"/>
        <v>0.90000000009000003</v>
      </c>
      <c r="AS8" s="222">
        <f t="shared" ref="AS8:AS14" si="74">SUM(AQ8/AP8)</f>
        <v>0.3</v>
      </c>
      <c r="AT8" s="219">
        <v>2</v>
      </c>
      <c r="AU8" s="220">
        <v>27</v>
      </c>
      <c r="AV8" s="221">
        <v>2</v>
      </c>
      <c r="AW8" s="217">
        <f>AV8/C8</f>
        <v>0.20000000002000001</v>
      </c>
      <c r="AX8" s="222">
        <f t="shared" ref="AX8:AX14" si="75">SUM(AV8/AU8)</f>
        <v>7.407407407407407E-2</v>
      </c>
      <c r="AY8" s="219">
        <v>0</v>
      </c>
      <c r="AZ8" s="220">
        <v>30</v>
      </c>
      <c r="BA8" s="221">
        <v>9</v>
      </c>
      <c r="BB8" s="217">
        <f t="shared" si="41"/>
        <v>0.90000000009000003</v>
      </c>
      <c r="BC8" s="222">
        <f t="shared" ref="BC8:BC14" si="76">SUM(BA8/AZ8)</f>
        <v>0.3</v>
      </c>
      <c r="BD8" s="219">
        <v>2</v>
      </c>
      <c r="BE8" s="220">
        <v>19</v>
      </c>
      <c r="BF8" s="221">
        <v>10</v>
      </c>
      <c r="BG8" s="223">
        <f t="shared" si="20"/>
        <v>1.0000000001</v>
      </c>
      <c r="BH8" s="222">
        <f t="shared" ref="BH8:BH14" si="77">SUM(BF8/BE8)</f>
        <v>0.52631578947368418</v>
      </c>
      <c r="BI8" s="219">
        <v>2</v>
      </c>
      <c r="BJ8" s="220"/>
      <c r="BK8" s="221"/>
      <c r="BL8" s="223">
        <f t="shared" si="22"/>
        <v>0</v>
      </c>
      <c r="BM8" s="222" t="e">
        <f t="shared" ref="BM8:BM14" si="78">SUM(BK8/BJ8)</f>
        <v>#DIV/0!</v>
      </c>
      <c r="BN8" s="219"/>
      <c r="BO8" s="220"/>
      <c r="BP8" s="221"/>
      <c r="BQ8" s="223">
        <f t="shared" si="24"/>
        <v>0</v>
      </c>
      <c r="BR8" s="222" t="e">
        <f t="shared" ref="BR8:BR14" si="79">SUM(BP8/BO8)</f>
        <v>#DIV/0!</v>
      </c>
      <c r="BS8" s="219"/>
      <c r="BT8" s="220"/>
      <c r="BU8" s="221"/>
      <c r="BV8" s="223">
        <f t="shared" si="42"/>
        <v>0</v>
      </c>
      <c r="BW8" s="222" t="e">
        <f t="shared" si="26"/>
        <v>#DIV/0!</v>
      </c>
      <c r="BX8" s="219"/>
      <c r="BY8" s="220"/>
      <c r="BZ8" s="221"/>
      <c r="CA8" s="223">
        <f t="shared" si="43"/>
        <v>0</v>
      </c>
      <c r="CB8" s="222" t="e">
        <f t="shared" si="27"/>
        <v>#DIV/0!</v>
      </c>
      <c r="CC8" s="219"/>
      <c r="CD8" s="220"/>
      <c r="CE8" s="221"/>
      <c r="CF8" s="221"/>
      <c r="CG8" s="222" t="e">
        <f t="shared" ref="CG8:CG14" si="80">SUM(CE8/CD8)</f>
        <v>#DIV/0!</v>
      </c>
      <c r="CH8" s="219"/>
      <c r="CI8" s="220"/>
      <c r="CJ8" s="221"/>
      <c r="CK8" s="221"/>
      <c r="CL8" s="222" t="e">
        <f t="shared" ref="CL8:CL14" si="81">SUM(CJ8/CI8)</f>
        <v>#DIV/0!</v>
      </c>
      <c r="CM8" s="219"/>
      <c r="CN8" s="220"/>
      <c r="CO8" s="221"/>
      <c r="CP8" s="221"/>
      <c r="CQ8" s="222" t="e">
        <f t="shared" ref="CQ8:CQ14" si="82">SUM(CO8/CN8)</f>
        <v>#DIV/0!</v>
      </c>
      <c r="CR8" s="219"/>
      <c r="CS8" s="220"/>
      <c r="CT8" s="221"/>
      <c r="CU8" s="221"/>
      <c r="CV8" s="222" t="e">
        <f t="shared" ref="CV8:CV14" si="83">SUM(CT8/CS8)</f>
        <v>#DIV/0!</v>
      </c>
      <c r="CW8" s="219"/>
      <c r="CX8" s="220"/>
      <c r="CY8" s="221"/>
      <c r="CZ8" s="221"/>
      <c r="DA8" s="222" t="e">
        <f t="shared" ref="DA8:DA14" si="84">SUM(CY8/CX8)</f>
        <v>#DIV/0!</v>
      </c>
      <c r="DB8" s="219"/>
      <c r="DC8" s="220"/>
      <c r="DD8" s="221"/>
      <c r="DE8" s="221"/>
      <c r="DF8" s="222" t="e">
        <f t="shared" ref="DF8:DF14" si="85">SUM(DD8/DC8)</f>
        <v>#DIV/0!</v>
      </c>
      <c r="DG8" s="219"/>
      <c r="DH8" s="220"/>
      <c r="DI8" s="221"/>
      <c r="DJ8" s="221"/>
      <c r="DK8" s="222" t="e">
        <f t="shared" ref="DK8:DK14" si="86">SUM(DI8/DH8)</f>
        <v>#DIV/0!</v>
      </c>
      <c r="DL8" s="219"/>
      <c r="DM8" s="220"/>
      <c r="DN8" s="221"/>
      <c r="DO8" s="221"/>
      <c r="DP8" s="222" t="e">
        <f t="shared" ref="DP8:DP14" si="87">SUM(DN8/DM8)</f>
        <v>#DIV/0!</v>
      </c>
      <c r="DQ8" s="219"/>
    </row>
    <row r="9" spans="1:377" s="224" customFormat="1" ht="15" customHeight="1" x14ac:dyDescent="0.3">
      <c r="A9" s="254" t="str">
        <f>'spelers bestand'!B7</f>
        <v>Galen v.Willem</v>
      </c>
      <c r="B9" s="202">
        <f>'spelers bestand'!E7</f>
        <v>0.2333333333</v>
      </c>
      <c r="C9" s="203">
        <f>'spelers bestand'!F7</f>
        <v>6.9999999989999999</v>
      </c>
      <c r="D9" s="228">
        <f t="shared" si="0"/>
        <v>0.08</v>
      </c>
      <c r="E9" s="205">
        <f t="shared" si="1"/>
        <v>2.4</v>
      </c>
      <c r="F9" s="280">
        <f t="shared" si="2"/>
        <v>2</v>
      </c>
      <c r="G9" s="206">
        <f t="shared" si="3"/>
        <v>34.285714290612248</v>
      </c>
      <c r="H9" s="207">
        <f t="shared" si="4"/>
        <v>0.85714285726530615</v>
      </c>
      <c r="I9" s="208">
        <f t="shared" si="5"/>
        <v>75</v>
      </c>
      <c r="J9" s="209">
        <f t="shared" si="6"/>
        <v>6</v>
      </c>
      <c r="K9" s="210">
        <f t="shared" si="7"/>
        <v>3</v>
      </c>
      <c r="L9" s="211">
        <v>30</v>
      </c>
      <c r="M9" s="212">
        <v>5</v>
      </c>
      <c r="N9" s="213">
        <f t="shared" si="65"/>
        <v>0.71428571438775512</v>
      </c>
      <c r="O9" s="214">
        <f t="shared" si="66"/>
        <v>0.16666666666666666</v>
      </c>
      <c r="P9" s="215">
        <v>2</v>
      </c>
      <c r="Q9" s="211">
        <v>22</v>
      </c>
      <c r="R9" s="212">
        <v>0</v>
      </c>
      <c r="S9" s="212">
        <f t="shared" si="46"/>
        <v>0</v>
      </c>
      <c r="T9" s="214">
        <f t="shared" si="67"/>
        <v>0</v>
      </c>
      <c r="U9" s="210">
        <v>0</v>
      </c>
      <c r="V9" s="211">
        <v>23</v>
      </c>
      <c r="W9" s="212">
        <v>1</v>
      </c>
      <c r="X9" s="212">
        <f t="shared" si="68"/>
        <v>0.14285714287755102</v>
      </c>
      <c r="Y9" s="214">
        <f t="shared" si="69"/>
        <v>4.3478260869565216E-2</v>
      </c>
      <c r="Z9" s="215">
        <v>0</v>
      </c>
      <c r="AA9" s="216"/>
      <c r="AB9" s="217"/>
      <c r="AC9" s="217">
        <f t="shared" si="70"/>
        <v>0</v>
      </c>
      <c r="AD9" s="214" t="e">
        <f t="shared" si="71"/>
        <v>#DIV/0!</v>
      </c>
      <c r="AE9" s="218"/>
      <c r="AF9" s="216"/>
      <c r="AG9" s="217"/>
      <c r="AH9" s="217">
        <f t="shared" si="38"/>
        <v>0</v>
      </c>
      <c r="AI9" s="214" t="e">
        <f t="shared" si="72"/>
        <v>#DIV/0!</v>
      </c>
      <c r="AJ9" s="218"/>
      <c r="AK9" s="216"/>
      <c r="AL9" s="217"/>
      <c r="AM9" s="217">
        <f t="shared" si="39"/>
        <v>0</v>
      </c>
      <c r="AN9" s="214" t="e">
        <f t="shared" si="73"/>
        <v>#DIV/0!</v>
      </c>
      <c r="AO9" s="219"/>
      <c r="AP9" s="220"/>
      <c r="AQ9" s="221"/>
      <c r="AR9" s="217">
        <f t="shared" si="40"/>
        <v>0</v>
      </c>
      <c r="AS9" s="222" t="e">
        <f t="shared" si="74"/>
        <v>#DIV/0!</v>
      </c>
      <c r="AT9" s="219"/>
      <c r="AU9" s="220"/>
      <c r="AV9" s="221"/>
      <c r="AW9" s="217">
        <f t="shared" ref="AW9:AW29" si="88">AV9/C9</f>
        <v>0</v>
      </c>
      <c r="AX9" s="222" t="e">
        <f t="shared" si="75"/>
        <v>#DIV/0!</v>
      </c>
      <c r="AY9" s="219"/>
      <c r="AZ9" s="220"/>
      <c r="BA9" s="221"/>
      <c r="BB9" s="217">
        <f t="shared" si="41"/>
        <v>0</v>
      </c>
      <c r="BC9" s="222" t="e">
        <f t="shared" si="76"/>
        <v>#DIV/0!</v>
      </c>
      <c r="BD9" s="219"/>
      <c r="BE9" s="220"/>
      <c r="BF9" s="221"/>
      <c r="BG9" s="223">
        <f t="shared" si="20"/>
        <v>0</v>
      </c>
      <c r="BH9" s="222" t="e">
        <f t="shared" si="77"/>
        <v>#DIV/0!</v>
      </c>
      <c r="BI9" s="219"/>
      <c r="BJ9" s="220"/>
      <c r="BK9" s="221"/>
      <c r="BL9" s="223">
        <f t="shared" si="22"/>
        <v>0</v>
      </c>
      <c r="BM9" s="222" t="e">
        <f t="shared" si="78"/>
        <v>#DIV/0!</v>
      </c>
      <c r="BN9" s="219"/>
      <c r="BO9" s="220"/>
      <c r="BP9" s="221"/>
      <c r="BQ9" s="223">
        <f t="shared" si="24"/>
        <v>0</v>
      </c>
      <c r="BR9" s="222" t="e">
        <f t="shared" si="79"/>
        <v>#DIV/0!</v>
      </c>
      <c r="BS9" s="219"/>
      <c r="BT9" s="220"/>
      <c r="BU9" s="221"/>
      <c r="BV9" s="223">
        <f t="shared" si="42"/>
        <v>0</v>
      </c>
      <c r="BW9" s="222" t="e">
        <f t="shared" si="26"/>
        <v>#DIV/0!</v>
      </c>
      <c r="BX9" s="219"/>
      <c r="BY9" s="220"/>
      <c r="BZ9" s="221"/>
      <c r="CA9" s="223">
        <f t="shared" si="43"/>
        <v>0</v>
      </c>
      <c r="CB9" s="222" t="e">
        <f t="shared" si="27"/>
        <v>#DIV/0!</v>
      </c>
      <c r="CC9" s="219"/>
      <c r="CD9" s="220"/>
      <c r="CE9" s="221"/>
      <c r="CF9" s="221"/>
      <c r="CG9" s="222" t="e">
        <f t="shared" si="80"/>
        <v>#DIV/0!</v>
      </c>
      <c r="CH9" s="219"/>
      <c r="CI9" s="220"/>
      <c r="CJ9" s="221"/>
      <c r="CK9" s="221"/>
      <c r="CL9" s="222" t="e">
        <f t="shared" si="81"/>
        <v>#DIV/0!</v>
      </c>
      <c r="CM9" s="219"/>
      <c r="CN9" s="220"/>
      <c r="CO9" s="221"/>
      <c r="CP9" s="221"/>
      <c r="CQ9" s="222" t="e">
        <f t="shared" si="82"/>
        <v>#DIV/0!</v>
      </c>
      <c r="CR9" s="219"/>
      <c r="CS9" s="220"/>
      <c r="CT9" s="221"/>
      <c r="CU9" s="221"/>
      <c r="CV9" s="222" t="e">
        <f t="shared" si="83"/>
        <v>#DIV/0!</v>
      </c>
      <c r="CW9" s="219"/>
      <c r="CX9" s="220"/>
      <c r="CY9" s="221"/>
      <c r="CZ9" s="221"/>
      <c r="DA9" s="222" t="e">
        <f t="shared" si="84"/>
        <v>#DIV/0!</v>
      </c>
      <c r="DB9" s="219"/>
      <c r="DC9" s="220"/>
      <c r="DD9" s="221"/>
      <c r="DE9" s="221"/>
      <c r="DF9" s="222" t="e">
        <f t="shared" si="85"/>
        <v>#DIV/0!</v>
      </c>
      <c r="DG9" s="219"/>
      <c r="DH9" s="220"/>
      <c r="DI9" s="221"/>
      <c r="DJ9" s="221"/>
      <c r="DK9" s="222" t="e">
        <f t="shared" si="86"/>
        <v>#DIV/0!</v>
      </c>
      <c r="DL9" s="219"/>
      <c r="DM9" s="220"/>
      <c r="DN9" s="221"/>
      <c r="DO9" s="221"/>
      <c r="DP9" s="222" t="e">
        <f t="shared" si="87"/>
        <v>#DIV/0!</v>
      </c>
      <c r="DQ9" s="219"/>
    </row>
    <row r="10" spans="1:377" s="224" customFormat="1" ht="15" customHeight="1" x14ac:dyDescent="0.3">
      <c r="A10" s="254" t="str">
        <f>'spelers bestand'!B8</f>
        <v>Heumen Wim</v>
      </c>
      <c r="B10" s="202">
        <f>'spelers bestand'!E8</f>
        <v>0.33333333329999998</v>
      </c>
      <c r="C10" s="203">
        <f>'spelers bestand'!F8</f>
        <v>9.9999999989999999</v>
      </c>
      <c r="D10" s="228">
        <f t="shared" si="0"/>
        <v>0.25874125874125875</v>
      </c>
      <c r="E10" s="205">
        <f t="shared" si="1"/>
        <v>7.7622377622377625</v>
      </c>
      <c r="F10" s="280">
        <f t="shared" si="2"/>
        <v>8</v>
      </c>
      <c r="G10" s="206">
        <f t="shared" si="3"/>
        <v>77.622377630139866</v>
      </c>
      <c r="H10" s="207">
        <f t="shared" si="4"/>
        <v>3.7000000003700002</v>
      </c>
      <c r="I10" s="208">
        <f t="shared" si="5"/>
        <v>143</v>
      </c>
      <c r="J10" s="209">
        <f t="shared" si="6"/>
        <v>37</v>
      </c>
      <c r="K10" s="210">
        <f t="shared" si="7"/>
        <v>6</v>
      </c>
      <c r="L10" s="211">
        <v>30</v>
      </c>
      <c r="M10" s="217">
        <v>6</v>
      </c>
      <c r="N10" s="213">
        <f t="shared" si="65"/>
        <v>0.60000000005999998</v>
      </c>
      <c r="O10" s="234">
        <f t="shared" si="66"/>
        <v>0.2</v>
      </c>
      <c r="P10" s="218">
        <v>2</v>
      </c>
      <c r="Q10" s="211">
        <v>26</v>
      </c>
      <c r="R10" s="212">
        <v>10</v>
      </c>
      <c r="S10" s="212">
        <f t="shared" si="46"/>
        <v>1.0000000001</v>
      </c>
      <c r="T10" s="214">
        <f t="shared" si="67"/>
        <v>0.38461538461538464</v>
      </c>
      <c r="U10" s="210">
        <v>2</v>
      </c>
      <c r="V10" s="211">
        <v>14</v>
      </c>
      <c r="W10" s="212">
        <v>10</v>
      </c>
      <c r="X10" s="212">
        <f t="shared" si="68"/>
        <v>1.0000000001</v>
      </c>
      <c r="Y10" s="214">
        <f t="shared" si="69"/>
        <v>0.7142857142857143</v>
      </c>
      <c r="Z10" s="215">
        <v>2</v>
      </c>
      <c r="AA10" s="216">
        <v>30</v>
      </c>
      <c r="AB10" s="217">
        <v>4</v>
      </c>
      <c r="AC10" s="217">
        <f t="shared" si="70"/>
        <v>0.40000000004000003</v>
      </c>
      <c r="AD10" s="214">
        <f t="shared" si="71"/>
        <v>0.13333333333333333</v>
      </c>
      <c r="AE10" s="218">
        <v>2</v>
      </c>
      <c r="AF10" s="216">
        <v>15</v>
      </c>
      <c r="AG10" s="217">
        <v>1</v>
      </c>
      <c r="AH10" s="217">
        <f t="shared" si="38"/>
        <v>0.10000000001000001</v>
      </c>
      <c r="AI10" s="214">
        <f t="shared" si="72"/>
        <v>6.6666666666666666E-2</v>
      </c>
      <c r="AJ10" s="218">
        <v>0</v>
      </c>
      <c r="AK10" s="235">
        <v>28</v>
      </c>
      <c r="AL10" s="236">
        <v>6</v>
      </c>
      <c r="AM10" s="217">
        <f t="shared" si="39"/>
        <v>0.60000000005999998</v>
      </c>
      <c r="AN10" s="237">
        <f t="shared" si="73"/>
        <v>0.21428571428571427</v>
      </c>
      <c r="AO10" s="238">
        <v>0</v>
      </c>
      <c r="AP10" s="220"/>
      <c r="AQ10" s="221"/>
      <c r="AR10" s="217">
        <f t="shared" si="40"/>
        <v>0</v>
      </c>
      <c r="AS10" s="222" t="e">
        <f t="shared" si="74"/>
        <v>#DIV/0!</v>
      </c>
      <c r="AT10" s="219"/>
      <c r="AU10" s="220"/>
      <c r="AV10" s="221"/>
      <c r="AW10" s="217">
        <f t="shared" si="88"/>
        <v>0</v>
      </c>
      <c r="AX10" s="222" t="e">
        <f t="shared" si="75"/>
        <v>#DIV/0!</v>
      </c>
      <c r="AY10" s="219"/>
      <c r="AZ10" s="220"/>
      <c r="BA10" s="221"/>
      <c r="BB10" s="217">
        <f t="shared" si="41"/>
        <v>0</v>
      </c>
      <c r="BC10" s="222" t="e">
        <f t="shared" si="76"/>
        <v>#DIV/0!</v>
      </c>
      <c r="BD10" s="219"/>
      <c r="BE10" s="220"/>
      <c r="BF10" s="221"/>
      <c r="BG10" s="223">
        <f t="shared" si="20"/>
        <v>0</v>
      </c>
      <c r="BH10" s="222" t="e">
        <f t="shared" si="77"/>
        <v>#DIV/0!</v>
      </c>
      <c r="BI10" s="219"/>
      <c r="BJ10" s="220"/>
      <c r="BK10" s="221"/>
      <c r="BL10" s="223">
        <f t="shared" si="22"/>
        <v>0</v>
      </c>
      <c r="BM10" s="222" t="e">
        <f t="shared" si="78"/>
        <v>#DIV/0!</v>
      </c>
      <c r="BN10" s="219"/>
      <c r="BO10" s="220"/>
      <c r="BP10" s="221"/>
      <c r="BQ10" s="223">
        <f t="shared" si="24"/>
        <v>0</v>
      </c>
      <c r="BR10" s="222" t="e">
        <f t="shared" si="79"/>
        <v>#DIV/0!</v>
      </c>
      <c r="BS10" s="219"/>
      <c r="BT10" s="220"/>
      <c r="BU10" s="221"/>
      <c r="BV10" s="223">
        <f t="shared" si="42"/>
        <v>0</v>
      </c>
      <c r="BW10" s="222" t="e">
        <f t="shared" si="26"/>
        <v>#DIV/0!</v>
      </c>
      <c r="BX10" s="219"/>
      <c r="BY10" s="220"/>
      <c r="BZ10" s="221"/>
      <c r="CA10" s="223">
        <f t="shared" si="43"/>
        <v>0</v>
      </c>
      <c r="CB10" s="222" t="e">
        <f t="shared" si="27"/>
        <v>#DIV/0!</v>
      </c>
      <c r="CC10" s="219"/>
      <c r="CD10" s="220"/>
      <c r="CE10" s="221"/>
      <c r="CF10" s="221"/>
      <c r="CG10" s="222" t="e">
        <f t="shared" si="80"/>
        <v>#DIV/0!</v>
      </c>
      <c r="CH10" s="219"/>
      <c r="CI10" s="220"/>
      <c r="CJ10" s="221"/>
      <c r="CK10" s="221"/>
      <c r="CL10" s="222" t="e">
        <f t="shared" si="81"/>
        <v>#DIV/0!</v>
      </c>
      <c r="CM10" s="219"/>
      <c r="CN10" s="220"/>
      <c r="CO10" s="221"/>
      <c r="CP10" s="221"/>
      <c r="CQ10" s="222" t="e">
        <f t="shared" si="82"/>
        <v>#DIV/0!</v>
      </c>
      <c r="CR10" s="219"/>
      <c r="CS10" s="220"/>
      <c r="CT10" s="221"/>
      <c r="CU10" s="221"/>
      <c r="CV10" s="222" t="e">
        <f t="shared" si="83"/>
        <v>#DIV/0!</v>
      </c>
      <c r="CW10" s="219"/>
      <c r="CX10" s="220"/>
      <c r="CY10" s="221"/>
      <c r="CZ10" s="221"/>
      <c r="DA10" s="222" t="e">
        <f t="shared" si="84"/>
        <v>#DIV/0!</v>
      </c>
      <c r="DB10" s="219"/>
      <c r="DC10" s="220"/>
      <c r="DD10" s="221"/>
      <c r="DE10" s="221"/>
      <c r="DF10" s="222" t="e">
        <f t="shared" si="85"/>
        <v>#DIV/0!</v>
      </c>
      <c r="DG10" s="219"/>
      <c r="DH10" s="220"/>
      <c r="DI10" s="221"/>
      <c r="DJ10" s="221"/>
      <c r="DK10" s="222" t="e">
        <f t="shared" si="86"/>
        <v>#DIV/0!</v>
      </c>
      <c r="DL10" s="219"/>
      <c r="DM10" s="220"/>
      <c r="DN10" s="221"/>
      <c r="DO10" s="221"/>
      <c r="DP10" s="222" t="e">
        <f t="shared" si="87"/>
        <v>#DIV/0!</v>
      </c>
      <c r="DQ10" s="219"/>
    </row>
    <row r="11" spans="1:377" s="224" customFormat="1" ht="15" customHeight="1" x14ac:dyDescent="0.3">
      <c r="A11" s="254" t="str">
        <f>'spelers bestand'!B9</f>
        <v>Hoogeboom Hennie</v>
      </c>
      <c r="B11" s="202">
        <f>'spelers bestand'!E9</f>
        <v>0.46666666000000001</v>
      </c>
      <c r="C11" s="203">
        <f>'spelers bestand'!F9</f>
        <v>13.999999800000001</v>
      </c>
      <c r="D11" s="228">
        <f t="shared" si="0"/>
        <v>0.35135135135135137</v>
      </c>
      <c r="E11" s="205">
        <f t="shared" si="1"/>
        <v>10.54054054054054</v>
      </c>
      <c r="F11" s="280">
        <f t="shared" si="2"/>
        <v>4</v>
      </c>
      <c r="G11" s="206">
        <f t="shared" si="3"/>
        <v>75.289576365140661</v>
      </c>
      <c r="H11" s="207">
        <f t="shared" si="4"/>
        <v>1.8571428836734696</v>
      </c>
      <c r="I11" s="208">
        <f t="shared" si="5"/>
        <v>74</v>
      </c>
      <c r="J11" s="209">
        <f t="shared" si="6"/>
        <v>26</v>
      </c>
      <c r="K11" s="210">
        <f t="shared" si="7"/>
        <v>3</v>
      </c>
      <c r="L11" s="211">
        <v>20</v>
      </c>
      <c r="M11" s="212">
        <v>14</v>
      </c>
      <c r="N11" s="213">
        <f t="shared" si="65"/>
        <v>1.0000000142857144</v>
      </c>
      <c r="O11" s="214">
        <f t="shared" si="66"/>
        <v>0.7</v>
      </c>
      <c r="P11" s="215">
        <v>2</v>
      </c>
      <c r="Q11" s="211">
        <v>30</v>
      </c>
      <c r="R11" s="212">
        <v>9</v>
      </c>
      <c r="S11" s="212">
        <f t="shared" si="46"/>
        <v>0.64285715204081639</v>
      </c>
      <c r="T11" s="214">
        <f t="shared" si="67"/>
        <v>0.3</v>
      </c>
      <c r="U11" s="210">
        <v>2</v>
      </c>
      <c r="V11" s="211">
        <v>24</v>
      </c>
      <c r="W11" s="212">
        <v>3</v>
      </c>
      <c r="X11" s="212">
        <f t="shared" si="68"/>
        <v>0.2142857173469388</v>
      </c>
      <c r="Y11" s="214">
        <f t="shared" si="69"/>
        <v>0.125</v>
      </c>
      <c r="Z11" s="215">
        <v>0</v>
      </c>
      <c r="AA11" s="216"/>
      <c r="AB11" s="217"/>
      <c r="AC11" s="217">
        <f t="shared" si="70"/>
        <v>0</v>
      </c>
      <c r="AD11" s="214" t="e">
        <f t="shared" si="71"/>
        <v>#DIV/0!</v>
      </c>
      <c r="AE11" s="218"/>
      <c r="AF11" s="216"/>
      <c r="AG11" s="217"/>
      <c r="AH11" s="217">
        <f t="shared" si="38"/>
        <v>0</v>
      </c>
      <c r="AI11" s="214" t="e">
        <f t="shared" si="72"/>
        <v>#DIV/0!</v>
      </c>
      <c r="AJ11" s="218"/>
      <c r="AK11" s="216"/>
      <c r="AL11" s="217"/>
      <c r="AM11" s="217">
        <f t="shared" si="39"/>
        <v>0</v>
      </c>
      <c r="AN11" s="214" t="e">
        <f t="shared" si="73"/>
        <v>#DIV/0!</v>
      </c>
      <c r="AO11" s="219"/>
      <c r="AP11" s="239"/>
      <c r="AQ11" s="240"/>
      <c r="AR11" s="241">
        <f t="shared" si="40"/>
        <v>0</v>
      </c>
      <c r="AS11" s="242" t="e">
        <f t="shared" si="74"/>
        <v>#DIV/0!</v>
      </c>
      <c r="AT11" s="243"/>
      <c r="AU11" s="239"/>
      <c r="AV11" s="240"/>
      <c r="AW11" s="241">
        <f t="shared" si="88"/>
        <v>0</v>
      </c>
      <c r="AX11" s="242" t="e">
        <f t="shared" si="75"/>
        <v>#DIV/0!</v>
      </c>
      <c r="AY11" s="243"/>
      <c r="AZ11" s="239"/>
      <c r="BA11" s="240"/>
      <c r="BB11" s="241">
        <f t="shared" si="41"/>
        <v>0</v>
      </c>
      <c r="BC11" s="242" t="e">
        <f t="shared" si="76"/>
        <v>#DIV/0!</v>
      </c>
      <c r="BD11" s="243"/>
      <c r="BE11" s="239"/>
      <c r="BF11" s="240"/>
      <c r="BG11" s="244">
        <f t="shared" si="20"/>
        <v>0</v>
      </c>
      <c r="BH11" s="242" t="e">
        <f t="shared" si="77"/>
        <v>#DIV/0!</v>
      </c>
      <c r="BI11" s="243"/>
      <c r="BJ11" s="239"/>
      <c r="BK11" s="240"/>
      <c r="BL11" s="244">
        <f t="shared" ref="BL11:BL29" si="89">BK11/C11</f>
        <v>0</v>
      </c>
      <c r="BM11" s="242" t="e">
        <f t="shared" si="78"/>
        <v>#DIV/0!</v>
      </c>
      <c r="BN11" s="243"/>
      <c r="BO11" s="239"/>
      <c r="BP11" s="240"/>
      <c r="BQ11" s="244">
        <f t="shared" ref="BQ11:BQ29" si="90">BP11/C11</f>
        <v>0</v>
      </c>
      <c r="BR11" s="242" t="e">
        <f t="shared" si="79"/>
        <v>#DIV/0!</v>
      </c>
      <c r="BS11" s="243"/>
      <c r="BT11" s="239"/>
      <c r="BU11" s="240"/>
      <c r="BV11" s="223">
        <f t="shared" si="42"/>
        <v>0</v>
      </c>
      <c r="BW11" s="242" t="e">
        <f t="shared" si="26"/>
        <v>#DIV/0!</v>
      </c>
      <c r="BX11" s="243"/>
      <c r="BY11" s="220"/>
      <c r="BZ11" s="221"/>
      <c r="CA11" s="223">
        <f t="shared" si="43"/>
        <v>0</v>
      </c>
      <c r="CB11" s="245" t="e">
        <f t="shared" si="27"/>
        <v>#DIV/0!</v>
      </c>
      <c r="CC11" s="219"/>
      <c r="CD11" s="239"/>
      <c r="CE11" s="240"/>
      <c r="CF11" s="240"/>
      <c r="CG11" s="222" t="e">
        <f t="shared" si="80"/>
        <v>#DIV/0!</v>
      </c>
      <c r="CH11" s="219"/>
      <c r="CI11" s="220"/>
      <c r="CJ11" s="221"/>
      <c r="CK11" s="221"/>
      <c r="CL11" s="222" t="e">
        <f t="shared" si="81"/>
        <v>#DIV/0!</v>
      </c>
      <c r="CM11" s="219"/>
      <c r="CN11" s="220"/>
      <c r="CO11" s="221"/>
      <c r="CP11" s="221"/>
      <c r="CQ11" s="222" t="e">
        <f t="shared" si="82"/>
        <v>#DIV/0!</v>
      </c>
      <c r="CR11" s="219"/>
      <c r="CS11" s="220"/>
      <c r="CT11" s="221"/>
      <c r="CU11" s="221"/>
      <c r="CV11" s="222" t="e">
        <f t="shared" si="83"/>
        <v>#DIV/0!</v>
      </c>
      <c r="CW11" s="219"/>
      <c r="CX11" s="220"/>
      <c r="CY11" s="221"/>
      <c r="CZ11" s="221"/>
      <c r="DA11" s="222" t="e">
        <f t="shared" si="84"/>
        <v>#DIV/0!</v>
      </c>
      <c r="DB11" s="219"/>
      <c r="DC11" s="220"/>
      <c r="DD11" s="221"/>
      <c r="DE11" s="221"/>
      <c r="DF11" s="222" t="e">
        <f t="shared" si="85"/>
        <v>#DIV/0!</v>
      </c>
      <c r="DG11" s="219"/>
      <c r="DH11" s="220"/>
      <c r="DI11" s="221"/>
      <c r="DJ11" s="221"/>
      <c r="DK11" s="222" t="e">
        <f t="shared" si="86"/>
        <v>#DIV/0!</v>
      </c>
      <c r="DL11" s="219"/>
      <c r="DM11" s="220"/>
      <c r="DN11" s="221"/>
      <c r="DO11" s="221"/>
      <c r="DP11" s="222" t="e">
        <f t="shared" si="87"/>
        <v>#DIV/0!</v>
      </c>
      <c r="DQ11" s="219"/>
    </row>
    <row r="12" spans="1:377" s="224" customFormat="1" ht="15" customHeight="1" x14ac:dyDescent="0.3">
      <c r="A12" s="254" t="str">
        <f>'spelers bestand'!B10</f>
        <v>Ijssel v.d. Dick</v>
      </c>
      <c r="B12" s="202">
        <f>'spelers bestand'!E10</f>
        <v>0.2333333333</v>
      </c>
      <c r="C12" s="203">
        <f>'spelers bestand'!F10</f>
        <v>6.9999999989999999</v>
      </c>
      <c r="D12" s="228">
        <f t="shared" si="0"/>
        <v>0.1111111111111111</v>
      </c>
      <c r="E12" s="205">
        <f t="shared" si="1"/>
        <v>3.333333333333333</v>
      </c>
      <c r="F12" s="280">
        <f t="shared" si="2"/>
        <v>0</v>
      </c>
      <c r="G12" s="206">
        <f t="shared" si="3"/>
        <v>47.619047625850335</v>
      </c>
      <c r="H12" s="207">
        <f t="shared" si="4"/>
        <v>1.4285714287755102</v>
      </c>
      <c r="I12" s="208">
        <f t="shared" si="5"/>
        <v>90</v>
      </c>
      <c r="J12" s="209">
        <f t="shared" si="6"/>
        <v>10</v>
      </c>
      <c r="K12" s="210">
        <f t="shared" si="7"/>
        <v>3</v>
      </c>
      <c r="L12" s="211">
        <v>30</v>
      </c>
      <c r="M12" s="212">
        <v>2</v>
      </c>
      <c r="N12" s="213">
        <f t="shared" si="65"/>
        <v>0.28571428575510205</v>
      </c>
      <c r="O12" s="214">
        <f t="shared" si="66"/>
        <v>6.6666666666666666E-2</v>
      </c>
      <c r="P12" s="215">
        <v>0</v>
      </c>
      <c r="Q12" s="211">
        <v>30</v>
      </c>
      <c r="R12" s="212">
        <v>6</v>
      </c>
      <c r="S12" s="212">
        <f t="shared" si="46"/>
        <v>0.85714285726530615</v>
      </c>
      <c r="T12" s="214">
        <f t="shared" si="67"/>
        <v>0.2</v>
      </c>
      <c r="U12" s="210">
        <v>0</v>
      </c>
      <c r="V12" s="211">
        <v>30</v>
      </c>
      <c r="W12" s="212">
        <v>2</v>
      </c>
      <c r="X12" s="212">
        <f t="shared" si="68"/>
        <v>0.28571428575510205</v>
      </c>
      <c r="Y12" s="214">
        <f t="shared" si="69"/>
        <v>6.6666666666666666E-2</v>
      </c>
      <c r="Z12" s="215">
        <v>0</v>
      </c>
      <c r="AA12" s="216"/>
      <c r="AB12" s="217"/>
      <c r="AC12" s="217">
        <f t="shared" si="70"/>
        <v>0</v>
      </c>
      <c r="AD12" s="214" t="e">
        <f t="shared" si="71"/>
        <v>#DIV/0!</v>
      </c>
      <c r="AE12" s="218"/>
      <c r="AF12" s="216"/>
      <c r="AG12" s="217"/>
      <c r="AH12" s="217">
        <f t="shared" si="38"/>
        <v>0</v>
      </c>
      <c r="AI12" s="214" t="e">
        <f t="shared" si="72"/>
        <v>#DIV/0!</v>
      </c>
      <c r="AJ12" s="218"/>
      <c r="AK12" s="216"/>
      <c r="AL12" s="217"/>
      <c r="AM12" s="217">
        <f t="shared" si="39"/>
        <v>0</v>
      </c>
      <c r="AN12" s="214" t="e">
        <f t="shared" si="73"/>
        <v>#DIV/0!</v>
      </c>
      <c r="AO12" s="219"/>
      <c r="AP12" s="239"/>
      <c r="AQ12" s="240"/>
      <c r="AR12" s="241">
        <f t="shared" si="40"/>
        <v>0</v>
      </c>
      <c r="AS12" s="242" t="e">
        <f t="shared" si="74"/>
        <v>#DIV/0!</v>
      </c>
      <c r="AT12" s="243"/>
      <c r="AU12" s="239"/>
      <c r="AV12" s="240"/>
      <c r="AW12" s="241">
        <f t="shared" si="88"/>
        <v>0</v>
      </c>
      <c r="AX12" s="242" t="e">
        <f t="shared" si="75"/>
        <v>#DIV/0!</v>
      </c>
      <c r="AY12" s="243"/>
      <c r="AZ12" s="239"/>
      <c r="BA12" s="240"/>
      <c r="BB12" s="241">
        <f t="shared" si="41"/>
        <v>0</v>
      </c>
      <c r="BC12" s="242" t="e">
        <f t="shared" si="76"/>
        <v>#DIV/0!</v>
      </c>
      <c r="BD12" s="243"/>
      <c r="BE12" s="239"/>
      <c r="BF12" s="240"/>
      <c r="BG12" s="244">
        <f t="shared" si="20"/>
        <v>0</v>
      </c>
      <c r="BH12" s="242" t="e">
        <f t="shared" si="77"/>
        <v>#DIV/0!</v>
      </c>
      <c r="BI12" s="243"/>
      <c r="BJ12" s="239"/>
      <c r="BK12" s="240"/>
      <c r="BL12" s="244">
        <f t="shared" si="89"/>
        <v>0</v>
      </c>
      <c r="BM12" s="242" t="e">
        <f t="shared" si="78"/>
        <v>#DIV/0!</v>
      </c>
      <c r="BN12" s="243"/>
      <c r="BO12" s="239"/>
      <c r="BP12" s="240"/>
      <c r="BQ12" s="244">
        <f t="shared" si="90"/>
        <v>0</v>
      </c>
      <c r="BR12" s="242" t="e">
        <f t="shared" si="79"/>
        <v>#DIV/0!</v>
      </c>
      <c r="BS12" s="243"/>
      <c r="BT12" s="239"/>
      <c r="BU12" s="240"/>
      <c r="BV12" s="223">
        <f t="shared" si="42"/>
        <v>0</v>
      </c>
      <c r="BW12" s="242" t="e">
        <f t="shared" si="26"/>
        <v>#DIV/0!</v>
      </c>
      <c r="BX12" s="243"/>
      <c r="BY12" s="220"/>
      <c r="BZ12" s="221"/>
      <c r="CA12" s="223">
        <f t="shared" si="43"/>
        <v>0</v>
      </c>
      <c r="CB12" s="245" t="e">
        <f t="shared" si="27"/>
        <v>#DIV/0!</v>
      </c>
      <c r="CC12" s="219"/>
      <c r="CD12" s="239"/>
      <c r="CE12" s="240"/>
      <c r="CF12" s="240"/>
      <c r="CG12" s="222" t="e">
        <f t="shared" si="80"/>
        <v>#DIV/0!</v>
      </c>
      <c r="CH12" s="219"/>
      <c r="CI12" s="220"/>
      <c r="CJ12" s="221"/>
      <c r="CK12" s="221"/>
      <c r="CL12" s="222" t="e">
        <f t="shared" si="81"/>
        <v>#DIV/0!</v>
      </c>
      <c r="CM12" s="219"/>
      <c r="CN12" s="220"/>
      <c r="CO12" s="221"/>
      <c r="CP12" s="221"/>
      <c r="CQ12" s="222" t="e">
        <f t="shared" si="82"/>
        <v>#DIV/0!</v>
      </c>
      <c r="CR12" s="219"/>
      <c r="CS12" s="220"/>
      <c r="CT12" s="221"/>
      <c r="CU12" s="221"/>
      <c r="CV12" s="222" t="e">
        <f t="shared" si="83"/>
        <v>#DIV/0!</v>
      </c>
      <c r="CW12" s="219"/>
      <c r="CX12" s="220"/>
      <c r="CY12" s="221"/>
      <c r="CZ12" s="221"/>
      <c r="DA12" s="222" t="e">
        <f t="shared" si="84"/>
        <v>#DIV/0!</v>
      </c>
      <c r="DB12" s="219"/>
      <c r="DC12" s="220"/>
      <c r="DD12" s="221"/>
      <c r="DE12" s="221"/>
      <c r="DF12" s="222" t="e">
        <f t="shared" si="85"/>
        <v>#DIV/0!</v>
      </c>
      <c r="DG12" s="219"/>
      <c r="DH12" s="220"/>
      <c r="DI12" s="221"/>
      <c r="DJ12" s="221"/>
      <c r="DK12" s="222" t="e">
        <f t="shared" si="86"/>
        <v>#DIV/0!</v>
      </c>
      <c r="DL12" s="219"/>
      <c r="DM12" s="220"/>
      <c r="DN12" s="221"/>
      <c r="DO12" s="221"/>
      <c r="DP12" s="222" t="e">
        <f t="shared" si="87"/>
        <v>#DIV/0!</v>
      </c>
      <c r="DQ12" s="219"/>
    </row>
    <row r="13" spans="1:377" s="224" customFormat="1" ht="15" customHeight="1" x14ac:dyDescent="0.3">
      <c r="A13" s="254" t="str">
        <f>'spelers bestand'!B11</f>
        <v>Jacobi Cor</v>
      </c>
      <c r="B13" s="202">
        <f>'spelers bestand'!E11</f>
        <v>0.26666666659999999</v>
      </c>
      <c r="C13" s="203">
        <f>'spelers bestand'!F11</f>
        <v>7.9999999979999998</v>
      </c>
      <c r="D13" s="228">
        <f t="shared" si="0"/>
        <v>0.18181818181818182</v>
      </c>
      <c r="E13" s="205">
        <f t="shared" si="1"/>
        <v>5.454545454545455</v>
      </c>
      <c r="F13" s="280">
        <f t="shared" si="2"/>
        <v>4</v>
      </c>
      <c r="G13" s="206">
        <f t="shared" si="3"/>
        <v>68.181818198863638</v>
      </c>
      <c r="H13" s="207">
        <f t="shared" si="4"/>
        <v>3.5000000008749996</v>
      </c>
      <c r="I13" s="208">
        <f t="shared" si="5"/>
        <v>154</v>
      </c>
      <c r="J13" s="209">
        <f t="shared" si="6"/>
        <v>28</v>
      </c>
      <c r="K13" s="210">
        <f t="shared" si="7"/>
        <v>6</v>
      </c>
      <c r="L13" s="211">
        <v>15</v>
      </c>
      <c r="M13" s="212">
        <v>8</v>
      </c>
      <c r="N13" s="213">
        <f t="shared" si="65"/>
        <v>1.00000000025</v>
      </c>
      <c r="O13" s="214">
        <f t="shared" si="66"/>
        <v>0.53333333333333333</v>
      </c>
      <c r="P13" s="215">
        <v>2</v>
      </c>
      <c r="Q13" s="211">
        <v>30</v>
      </c>
      <c r="R13" s="212">
        <v>3</v>
      </c>
      <c r="S13" s="212">
        <f t="shared" si="46"/>
        <v>0.37500000009375001</v>
      </c>
      <c r="T13" s="214">
        <f t="shared" si="67"/>
        <v>0.1</v>
      </c>
      <c r="U13" s="210">
        <v>0</v>
      </c>
      <c r="V13" s="211">
        <v>30</v>
      </c>
      <c r="W13" s="212">
        <v>6</v>
      </c>
      <c r="X13" s="212">
        <f t="shared" si="68"/>
        <v>0.75000000018750002</v>
      </c>
      <c r="Y13" s="214">
        <f t="shared" si="69"/>
        <v>0.2</v>
      </c>
      <c r="Z13" s="215">
        <v>2</v>
      </c>
      <c r="AA13" s="216">
        <v>30</v>
      </c>
      <c r="AB13" s="217">
        <v>3</v>
      </c>
      <c r="AC13" s="217">
        <f t="shared" si="70"/>
        <v>0.37500000009375001</v>
      </c>
      <c r="AD13" s="214">
        <f t="shared" si="71"/>
        <v>0.1</v>
      </c>
      <c r="AE13" s="218">
        <v>0</v>
      </c>
      <c r="AF13" s="216">
        <v>30</v>
      </c>
      <c r="AG13" s="217">
        <v>7</v>
      </c>
      <c r="AH13" s="217">
        <f t="shared" si="38"/>
        <v>0.87500000021875002</v>
      </c>
      <c r="AI13" s="214">
        <f t="shared" si="72"/>
        <v>0.23333333333333334</v>
      </c>
      <c r="AJ13" s="218">
        <v>0</v>
      </c>
      <c r="AK13" s="216">
        <v>19</v>
      </c>
      <c r="AL13" s="217">
        <v>1</v>
      </c>
      <c r="AM13" s="217">
        <f t="shared" si="39"/>
        <v>0.12500000003125</v>
      </c>
      <c r="AN13" s="214">
        <f t="shared" si="73"/>
        <v>5.2631578947368418E-2</v>
      </c>
      <c r="AO13" s="219">
        <v>0</v>
      </c>
      <c r="AP13" s="220"/>
      <c r="AQ13" s="221"/>
      <c r="AR13" s="217">
        <f t="shared" si="40"/>
        <v>0</v>
      </c>
      <c r="AS13" s="222" t="e">
        <f t="shared" si="74"/>
        <v>#DIV/0!</v>
      </c>
      <c r="AT13" s="219"/>
      <c r="AU13" s="220"/>
      <c r="AV13" s="221"/>
      <c r="AW13" s="217">
        <f t="shared" si="88"/>
        <v>0</v>
      </c>
      <c r="AX13" s="222" t="e">
        <f t="shared" si="75"/>
        <v>#DIV/0!</v>
      </c>
      <c r="AY13" s="219"/>
      <c r="AZ13" s="220"/>
      <c r="BA13" s="221"/>
      <c r="BB13" s="217">
        <f t="shared" si="41"/>
        <v>0</v>
      </c>
      <c r="BC13" s="222" t="e">
        <f t="shared" si="76"/>
        <v>#DIV/0!</v>
      </c>
      <c r="BD13" s="219"/>
      <c r="BE13" s="220"/>
      <c r="BF13" s="221"/>
      <c r="BG13" s="223">
        <f t="shared" si="20"/>
        <v>0</v>
      </c>
      <c r="BH13" s="222" t="e">
        <f t="shared" si="77"/>
        <v>#DIV/0!</v>
      </c>
      <c r="BI13" s="219"/>
      <c r="BJ13" s="220"/>
      <c r="BK13" s="221"/>
      <c r="BL13" s="223">
        <f t="shared" si="89"/>
        <v>0</v>
      </c>
      <c r="BM13" s="222" t="e">
        <f t="shared" si="78"/>
        <v>#DIV/0!</v>
      </c>
      <c r="BN13" s="219"/>
      <c r="BO13" s="220"/>
      <c r="BP13" s="221"/>
      <c r="BQ13" s="223">
        <f t="shared" si="90"/>
        <v>0</v>
      </c>
      <c r="BR13" s="222" t="e">
        <f t="shared" si="79"/>
        <v>#DIV/0!</v>
      </c>
      <c r="BS13" s="219"/>
      <c r="BT13" s="220"/>
      <c r="BU13" s="221"/>
      <c r="BV13" s="223">
        <f t="shared" si="42"/>
        <v>0</v>
      </c>
      <c r="BW13" s="222" t="e">
        <f t="shared" si="26"/>
        <v>#DIV/0!</v>
      </c>
      <c r="BX13" s="219"/>
      <c r="BY13" s="220"/>
      <c r="BZ13" s="221"/>
      <c r="CA13" s="223">
        <f t="shared" si="43"/>
        <v>0</v>
      </c>
      <c r="CB13" s="222" t="e">
        <f t="shared" si="27"/>
        <v>#DIV/0!</v>
      </c>
      <c r="CC13" s="219"/>
      <c r="CD13" s="220"/>
      <c r="CE13" s="221"/>
      <c r="CF13" s="221"/>
      <c r="CG13" s="222" t="e">
        <f t="shared" si="80"/>
        <v>#DIV/0!</v>
      </c>
      <c r="CH13" s="219"/>
      <c r="CI13" s="220"/>
      <c r="CJ13" s="221"/>
      <c r="CK13" s="221"/>
      <c r="CL13" s="222" t="e">
        <f t="shared" si="81"/>
        <v>#DIV/0!</v>
      </c>
      <c r="CM13" s="219"/>
      <c r="CN13" s="220"/>
      <c r="CO13" s="221"/>
      <c r="CP13" s="221"/>
      <c r="CQ13" s="222" t="e">
        <f t="shared" si="82"/>
        <v>#DIV/0!</v>
      </c>
      <c r="CR13" s="219"/>
      <c r="CS13" s="220"/>
      <c r="CT13" s="221"/>
      <c r="CU13" s="221"/>
      <c r="CV13" s="222" t="e">
        <f t="shared" si="83"/>
        <v>#DIV/0!</v>
      </c>
      <c r="CW13" s="219"/>
      <c r="CX13" s="220"/>
      <c r="CY13" s="221"/>
      <c r="CZ13" s="221"/>
      <c r="DA13" s="222" t="e">
        <f t="shared" si="84"/>
        <v>#DIV/0!</v>
      </c>
      <c r="DB13" s="219"/>
      <c r="DC13" s="220"/>
      <c r="DD13" s="221"/>
      <c r="DE13" s="221"/>
      <c r="DF13" s="222" t="e">
        <f t="shared" si="85"/>
        <v>#DIV/0!</v>
      </c>
      <c r="DG13" s="219"/>
      <c r="DH13" s="220"/>
      <c r="DI13" s="221"/>
      <c r="DJ13" s="221"/>
      <c r="DK13" s="222" t="e">
        <f t="shared" si="86"/>
        <v>#DIV/0!</v>
      </c>
      <c r="DL13" s="219"/>
      <c r="DM13" s="220"/>
      <c r="DN13" s="221"/>
      <c r="DO13" s="221"/>
      <c r="DP13" s="222" t="e">
        <f t="shared" si="87"/>
        <v>#DIV/0!</v>
      </c>
      <c r="DQ13" s="219"/>
    </row>
    <row r="14" spans="1:377" s="224" customFormat="1" ht="15" customHeight="1" x14ac:dyDescent="0.3">
      <c r="A14" s="254" t="str">
        <f>'spelers bestand'!B12</f>
        <v>Janmaat Kees</v>
      </c>
      <c r="B14" s="202">
        <f>'spelers bestand'!E12</f>
        <v>0.3</v>
      </c>
      <c r="C14" s="203">
        <f>'spelers bestand'!F12</f>
        <v>9</v>
      </c>
      <c r="D14" s="228">
        <f t="shared" si="0"/>
        <v>0.2711864406779661</v>
      </c>
      <c r="E14" s="205">
        <f t="shared" si="1"/>
        <v>8.1355932203389827</v>
      </c>
      <c r="F14" s="280">
        <f t="shared" si="2"/>
        <v>11</v>
      </c>
      <c r="G14" s="206">
        <f t="shared" si="3"/>
        <v>90.395480225988706</v>
      </c>
      <c r="H14" s="207">
        <f t="shared" si="4"/>
        <v>7.1111111111111116</v>
      </c>
      <c r="I14" s="208">
        <f t="shared" si="5"/>
        <v>236</v>
      </c>
      <c r="J14" s="209">
        <f t="shared" si="6"/>
        <v>64</v>
      </c>
      <c r="K14" s="210">
        <f t="shared" si="7"/>
        <v>9</v>
      </c>
      <c r="L14" s="211">
        <v>30</v>
      </c>
      <c r="M14" s="212">
        <v>6</v>
      </c>
      <c r="N14" s="213">
        <f t="shared" si="65"/>
        <v>0.66666666666666663</v>
      </c>
      <c r="O14" s="214">
        <f t="shared" si="66"/>
        <v>0.2</v>
      </c>
      <c r="P14" s="215">
        <v>1</v>
      </c>
      <c r="Q14" s="211">
        <v>30</v>
      </c>
      <c r="R14" s="212">
        <v>8</v>
      </c>
      <c r="S14" s="212">
        <f t="shared" si="46"/>
        <v>0.88888888888888884</v>
      </c>
      <c r="T14" s="214">
        <f t="shared" si="67"/>
        <v>0.26666666666666666</v>
      </c>
      <c r="U14" s="210">
        <v>2</v>
      </c>
      <c r="V14" s="211">
        <v>20</v>
      </c>
      <c r="W14" s="212">
        <v>9</v>
      </c>
      <c r="X14" s="212">
        <f t="shared" si="68"/>
        <v>1</v>
      </c>
      <c r="Y14" s="214">
        <f t="shared" si="69"/>
        <v>0.45</v>
      </c>
      <c r="Z14" s="215">
        <v>2</v>
      </c>
      <c r="AA14" s="216">
        <v>23</v>
      </c>
      <c r="AB14" s="217">
        <v>3</v>
      </c>
      <c r="AC14" s="217">
        <f t="shared" si="70"/>
        <v>0.33333333333333331</v>
      </c>
      <c r="AD14" s="214">
        <f t="shared" si="71"/>
        <v>0.13043478260869565</v>
      </c>
      <c r="AE14" s="218">
        <v>0</v>
      </c>
      <c r="AF14" s="216">
        <v>30</v>
      </c>
      <c r="AG14" s="217">
        <v>6</v>
      </c>
      <c r="AH14" s="217">
        <f t="shared" si="38"/>
        <v>0.66666666666666663</v>
      </c>
      <c r="AI14" s="214">
        <f t="shared" si="72"/>
        <v>0.2</v>
      </c>
      <c r="AJ14" s="218">
        <v>2</v>
      </c>
      <c r="AK14" s="216">
        <v>30</v>
      </c>
      <c r="AL14" s="217">
        <v>8</v>
      </c>
      <c r="AM14" s="217">
        <f t="shared" si="39"/>
        <v>0.88888888888888884</v>
      </c>
      <c r="AN14" s="214">
        <f t="shared" si="73"/>
        <v>0.26666666666666666</v>
      </c>
      <c r="AO14" s="219">
        <v>2</v>
      </c>
      <c r="AP14" s="220">
        <v>24</v>
      </c>
      <c r="AQ14" s="221">
        <v>8</v>
      </c>
      <c r="AR14" s="217">
        <f t="shared" si="40"/>
        <v>0.88888888888888884</v>
      </c>
      <c r="AS14" s="222">
        <f t="shared" si="74"/>
        <v>0.33333333333333331</v>
      </c>
      <c r="AT14" s="219">
        <v>0</v>
      </c>
      <c r="AU14" s="220">
        <v>19</v>
      </c>
      <c r="AV14" s="221">
        <v>9</v>
      </c>
      <c r="AW14" s="217">
        <f t="shared" si="88"/>
        <v>1</v>
      </c>
      <c r="AX14" s="222">
        <f t="shared" si="75"/>
        <v>0.47368421052631576</v>
      </c>
      <c r="AY14" s="219">
        <v>2</v>
      </c>
      <c r="AZ14" s="220">
        <v>30</v>
      </c>
      <c r="BA14" s="221">
        <v>7</v>
      </c>
      <c r="BB14" s="217">
        <f t="shared" si="41"/>
        <v>0.77777777777777779</v>
      </c>
      <c r="BC14" s="222">
        <f t="shared" si="76"/>
        <v>0.23333333333333334</v>
      </c>
      <c r="BD14" s="219">
        <v>0</v>
      </c>
      <c r="BE14" s="220"/>
      <c r="BF14" s="221"/>
      <c r="BG14" s="223">
        <f t="shared" si="20"/>
        <v>0</v>
      </c>
      <c r="BH14" s="222" t="e">
        <f t="shared" si="77"/>
        <v>#DIV/0!</v>
      </c>
      <c r="BI14" s="219"/>
      <c r="BJ14" s="220"/>
      <c r="BK14" s="221"/>
      <c r="BL14" s="223">
        <f t="shared" si="89"/>
        <v>0</v>
      </c>
      <c r="BM14" s="222" t="e">
        <f t="shared" si="78"/>
        <v>#DIV/0!</v>
      </c>
      <c r="BN14" s="219"/>
      <c r="BO14" s="220"/>
      <c r="BP14" s="221"/>
      <c r="BQ14" s="223">
        <f t="shared" si="90"/>
        <v>0</v>
      </c>
      <c r="BR14" s="222" t="e">
        <f t="shared" si="79"/>
        <v>#DIV/0!</v>
      </c>
      <c r="BS14" s="219"/>
      <c r="BT14" s="220"/>
      <c r="BU14" s="221"/>
      <c r="BV14" s="223">
        <f t="shared" si="42"/>
        <v>0</v>
      </c>
      <c r="BW14" s="222" t="e">
        <f t="shared" si="26"/>
        <v>#DIV/0!</v>
      </c>
      <c r="BX14" s="219"/>
      <c r="BY14" s="220"/>
      <c r="BZ14" s="221"/>
      <c r="CA14" s="223">
        <f t="shared" si="43"/>
        <v>0</v>
      </c>
      <c r="CB14" s="222" t="e">
        <f t="shared" si="27"/>
        <v>#DIV/0!</v>
      </c>
      <c r="CC14" s="219"/>
      <c r="CD14" s="220"/>
      <c r="CE14" s="221"/>
      <c r="CF14" s="221"/>
      <c r="CG14" s="222" t="e">
        <f t="shared" si="80"/>
        <v>#DIV/0!</v>
      </c>
      <c r="CH14" s="219"/>
      <c r="CI14" s="220"/>
      <c r="CJ14" s="221"/>
      <c r="CK14" s="221"/>
      <c r="CL14" s="222" t="e">
        <f t="shared" si="81"/>
        <v>#DIV/0!</v>
      </c>
      <c r="CM14" s="219"/>
      <c r="CN14" s="220"/>
      <c r="CO14" s="221"/>
      <c r="CP14" s="221"/>
      <c r="CQ14" s="222" t="e">
        <f t="shared" si="82"/>
        <v>#DIV/0!</v>
      </c>
      <c r="CR14" s="219"/>
      <c r="CS14" s="220"/>
      <c r="CT14" s="221"/>
      <c r="CU14" s="221"/>
      <c r="CV14" s="222" t="e">
        <f t="shared" si="83"/>
        <v>#DIV/0!</v>
      </c>
      <c r="CW14" s="219"/>
      <c r="CX14" s="220"/>
      <c r="CY14" s="221"/>
      <c r="CZ14" s="221"/>
      <c r="DA14" s="222" t="e">
        <f t="shared" si="84"/>
        <v>#DIV/0!</v>
      </c>
      <c r="DB14" s="219"/>
      <c r="DC14" s="220"/>
      <c r="DD14" s="221"/>
      <c r="DE14" s="221"/>
      <c r="DF14" s="222" t="e">
        <f t="shared" si="85"/>
        <v>#DIV/0!</v>
      </c>
      <c r="DG14" s="219"/>
      <c r="DH14" s="220"/>
      <c r="DI14" s="221"/>
      <c r="DJ14" s="221"/>
      <c r="DK14" s="222" t="e">
        <f t="shared" si="86"/>
        <v>#DIV/0!</v>
      </c>
      <c r="DL14" s="219"/>
      <c r="DM14" s="220"/>
      <c r="DN14" s="221"/>
      <c r="DO14" s="221"/>
      <c r="DP14" s="222" t="e">
        <f t="shared" si="87"/>
        <v>#DIV/0!</v>
      </c>
      <c r="DQ14" s="219"/>
    </row>
    <row r="15" spans="1:377" s="224" customFormat="1" ht="15" customHeight="1" x14ac:dyDescent="0.3">
      <c r="A15" s="254" t="str">
        <f>'spelers bestand'!B13</f>
        <v>Jong de Piet</v>
      </c>
      <c r="B15" s="202">
        <f>'spelers bestand'!E13</f>
        <v>0.36666666660000002</v>
      </c>
      <c r="C15" s="203">
        <f>'spelers bestand'!F13</f>
        <v>10.999999998</v>
      </c>
      <c r="D15" s="228">
        <f t="shared" si="0"/>
        <v>0.33333333333333331</v>
      </c>
      <c r="E15" s="205">
        <f t="shared" si="1"/>
        <v>10</v>
      </c>
      <c r="F15" s="280">
        <f t="shared" si="2"/>
        <v>0</v>
      </c>
      <c r="G15" s="206">
        <f>D15/B15*100</f>
        <v>90.909090925619836</v>
      </c>
      <c r="H15" s="207">
        <f t="shared" si="4"/>
        <v>2.1818181822148759</v>
      </c>
      <c r="I15" s="208">
        <f t="shared" si="5"/>
        <v>72</v>
      </c>
      <c r="J15" s="209">
        <f t="shared" si="6"/>
        <v>24</v>
      </c>
      <c r="K15" s="210">
        <f t="shared" si="7"/>
        <v>3</v>
      </c>
      <c r="L15" s="211">
        <v>18</v>
      </c>
      <c r="M15" s="212">
        <v>7</v>
      </c>
      <c r="N15" s="213">
        <f t="shared" si="65"/>
        <v>0.6363636364793388</v>
      </c>
      <c r="O15" s="214">
        <f t="shared" si="66"/>
        <v>0.3888888888888889</v>
      </c>
      <c r="P15" s="215">
        <v>0</v>
      </c>
      <c r="Q15" s="211">
        <v>30</v>
      </c>
      <c r="R15" s="212">
        <v>7</v>
      </c>
      <c r="S15" s="212">
        <f t="shared" ref="S15:S18" si="91">R15/C15</f>
        <v>0.6363636364793388</v>
      </c>
      <c r="T15" s="214">
        <f t="shared" ref="T15:T18" si="92">SUM(R15/Q15)</f>
        <v>0.23333333333333334</v>
      </c>
      <c r="U15" s="210">
        <v>0</v>
      </c>
      <c r="V15" s="211">
        <v>24</v>
      </c>
      <c r="W15" s="212">
        <v>10</v>
      </c>
      <c r="X15" s="212">
        <f t="shared" ref="X15:X18" si="93">W15/C15</f>
        <v>0.9090909092561984</v>
      </c>
      <c r="Y15" s="214">
        <f t="shared" ref="Y15:Y18" si="94">SUM(W15/V15)</f>
        <v>0.41666666666666669</v>
      </c>
      <c r="Z15" s="215">
        <v>0</v>
      </c>
      <c r="AA15" s="216"/>
      <c r="AB15" s="217"/>
      <c r="AC15" s="217">
        <f t="shared" ref="AC15:AC18" si="95">AB15/C15</f>
        <v>0</v>
      </c>
      <c r="AD15" s="214" t="e">
        <f t="shared" ref="AD15:AD18" si="96">SUM(AB15/AA15)</f>
        <v>#DIV/0!</v>
      </c>
      <c r="AE15" s="218"/>
      <c r="AF15" s="216"/>
      <c r="AG15" s="217"/>
      <c r="AH15" s="217">
        <f t="shared" si="38"/>
        <v>0</v>
      </c>
      <c r="AI15" s="214" t="e">
        <f t="shared" ref="AI15:AI18" si="97">SUM(AG15/AF15)</f>
        <v>#DIV/0!</v>
      </c>
      <c r="AJ15" s="218"/>
      <c r="AK15" s="216"/>
      <c r="AL15" s="217"/>
      <c r="AM15" s="217">
        <f t="shared" si="39"/>
        <v>0</v>
      </c>
      <c r="AN15" s="214" t="e">
        <f t="shared" ref="AN15:AN19" si="98">SUM(AL15/AK15)</f>
        <v>#DIV/0!</v>
      </c>
      <c r="AO15" s="219"/>
      <c r="AP15" s="220"/>
      <c r="AQ15" s="221"/>
      <c r="AR15" s="217">
        <f t="shared" si="40"/>
        <v>0</v>
      </c>
      <c r="AS15" s="222" t="e">
        <f t="shared" ref="AS15:AS18" si="99">SUM(AQ15/AP15)</f>
        <v>#DIV/0!</v>
      </c>
      <c r="AT15" s="219"/>
      <c r="AU15" s="220"/>
      <c r="AV15" s="221"/>
      <c r="AW15" s="217">
        <f t="shared" si="88"/>
        <v>0</v>
      </c>
      <c r="AX15" s="222" t="e">
        <f t="shared" ref="AX15:AX18" si="100">SUM(AV15/AU15)</f>
        <v>#DIV/0!</v>
      </c>
      <c r="AY15" s="219"/>
      <c r="AZ15" s="220"/>
      <c r="BA15" s="221"/>
      <c r="BB15" s="217">
        <f t="shared" si="41"/>
        <v>0</v>
      </c>
      <c r="BC15" s="222" t="e">
        <f t="shared" ref="BC15:BC18" si="101">SUM(BA15/AZ15)</f>
        <v>#DIV/0!</v>
      </c>
      <c r="BD15" s="219"/>
      <c r="BE15" s="220"/>
      <c r="BF15" s="221"/>
      <c r="BG15" s="223">
        <f t="shared" si="20"/>
        <v>0</v>
      </c>
      <c r="BH15" s="222" t="e">
        <f t="shared" ref="BH15:BH18" si="102">SUM(BF15/BE15)</f>
        <v>#DIV/0!</v>
      </c>
      <c r="BI15" s="219"/>
      <c r="BJ15" s="220"/>
      <c r="BK15" s="221"/>
      <c r="BL15" s="223">
        <f t="shared" si="89"/>
        <v>0</v>
      </c>
      <c r="BM15" s="222" t="e">
        <f t="shared" ref="BM15:BM18" si="103">SUM(BK15/BJ15)</f>
        <v>#DIV/0!</v>
      </c>
      <c r="BN15" s="219"/>
      <c r="BO15" s="220"/>
      <c r="BP15" s="221"/>
      <c r="BQ15" s="223">
        <f t="shared" si="90"/>
        <v>0</v>
      </c>
      <c r="BR15" s="222" t="e">
        <f t="shared" ref="BR15:BR18" si="104">SUM(BP15/BO15)</f>
        <v>#DIV/0!</v>
      </c>
      <c r="BS15" s="219"/>
      <c r="BT15" s="220"/>
      <c r="BU15" s="221"/>
      <c r="BV15" s="223">
        <f t="shared" si="42"/>
        <v>0</v>
      </c>
      <c r="BW15" s="222" t="e">
        <f t="shared" si="26"/>
        <v>#DIV/0!</v>
      </c>
      <c r="BX15" s="219"/>
      <c r="BY15" s="220"/>
      <c r="BZ15" s="221"/>
      <c r="CA15" s="223">
        <f t="shared" si="43"/>
        <v>0</v>
      </c>
      <c r="CB15" s="222" t="e">
        <f t="shared" si="27"/>
        <v>#DIV/0!</v>
      </c>
      <c r="CC15" s="219"/>
      <c r="CD15" s="220"/>
      <c r="CE15" s="221"/>
      <c r="CF15" s="221"/>
      <c r="CG15" s="222" t="e">
        <f t="shared" ref="CG15:CG18" si="105">SUM(CE15/CD15)</f>
        <v>#DIV/0!</v>
      </c>
      <c r="CH15" s="219"/>
      <c r="CI15" s="220"/>
      <c r="CJ15" s="221"/>
      <c r="CK15" s="221"/>
      <c r="CL15" s="222" t="e">
        <f t="shared" ref="CL15:CL18" si="106">SUM(CJ15/CI15)</f>
        <v>#DIV/0!</v>
      </c>
      <c r="CM15" s="219"/>
      <c r="CN15" s="220"/>
      <c r="CO15" s="221"/>
      <c r="CP15" s="221"/>
      <c r="CQ15" s="222" t="e">
        <f t="shared" ref="CQ15:CQ18" si="107">SUM(CO15/CN15)</f>
        <v>#DIV/0!</v>
      </c>
      <c r="CR15" s="219"/>
      <c r="CS15" s="220"/>
      <c r="CT15" s="221"/>
      <c r="CU15" s="221"/>
      <c r="CV15" s="222" t="e">
        <f t="shared" ref="CV15:CV18" si="108">SUM(CT15/CS15)</f>
        <v>#DIV/0!</v>
      </c>
      <c r="CW15" s="219"/>
      <c r="CX15" s="220"/>
      <c r="CY15" s="221"/>
      <c r="CZ15" s="221"/>
      <c r="DA15" s="222" t="e">
        <f t="shared" ref="DA15:DA18" si="109">SUM(CY15/CX15)</f>
        <v>#DIV/0!</v>
      </c>
      <c r="DB15" s="219"/>
      <c r="DC15" s="220"/>
      <c r="DD15" s="221"/>
      <c r="DE15" s="221"/>
      <c r="DF15" s="222" t="e">
        <f t="shared" ref="DF15:DF18" si="110">SUM(DD15/DC15)</f>
        <v>#DIV/0!</v>
      </c>
      <c r="DG15" s="219"/>
      <c r="DH15" s="220"/>
      <c r="DI15" s="221"/>
      <c r="DJ15" s="221"/>
      <c r="DK15" s="222" t="e">
        <f t="shared" ref="DK15:DK18" si="111">SUM(DI15/DH15)</f>
        <v>#DIV/0!</v>
      </c>
      <c r="DL15" s="219"/>
      <c r="DM15" s="220"/>
      <c r="DN15" s="221"/>
      <c r="DO15" s="221"/>
      <c r="DP15" s="222" t="e">
        <f t="shared" ref="DP15:DP18" si="112">SUM(DN15/DM15)</f>
        <v>#DIV/0!</v>
      </c>
      <c r="DQ15" s="219"/>
    </row>
    <row r="16" spans="1:377" s="224" customFormat="1" ht="15" customHeight="1" x14ac:dyDescent="0.3">
      <c r="A16" s="254" t="str">
        <f>'spelers bestand'!B14</f>
        <v xml:space="preserve">Kolfschoten Anton </v>
      </c>
      <c r="B16" s="202">
        <f>'spelers bestand'!E14</f>
        <v>0.5</v>
      </c>
      <c r="C16" s="203">
        <f>'spelers bestand'!F14</f>
        <v>15</v>
      </c>
      <c r="D16" s="204">
        <f t="shared" si="0"/>
        <v>0.3146067415730337</v>
      </c>
      <c r="E16" s="205">
        <f t="shared" si="1"/>
        <v>9.4382022471910112</v>
      </c>
      <c r="F16" s="281">
        <f t="shared" si="2"/>
        <v>0</v>
      </c>
      <c r="G16" s="206">
        <f t="shared" si="3"/>
        <v>62.921348314606739</v>
      </c>
      <c r="H16" s="207">
        <f t="shared" si="4"/>
        <v>1.8666666666666667</v>
      </c>
      <c r="I16" s="208">
        <f t="shared" si="5"/>
        <v>89</v>
      </c>
      <c r="J16" s="209">
        <f t="shared" si="6"/>
        <v>28</v>
      </c>
      <c r="K16" s="210">
        <f t="shared" si="7"/>
        <v>3</v>
      </c>
      <c r="L16" s="211">
        <v>30</v>
      </c>
      <c r="M16" s="212">
        <v>7</v>
      </c>
      <c r="N16" s="213">
        <f t="shared" si="65"/>
        <v>0.46666666666666667</v>
      </c>
      <c r="O16" s="214">
        <f t="shared" ref="O16:O18" si="113">SUM(M16/L16)</f>
        <v>0.23333333333333334</v>
      </c>
      <c r="P16" s="215">
        <v>0</v>
      </c>
      <c r="Q16" s="211">
        <v>29</v>
      </c>
      <c r="R16" s="212">
        <v>11</v>
      </c>
      <c r="S16" s="212">
        <f t="shared" si="91"/>
        <v>0.73333333333333328</v>
      </c>
      <c r="T16" s="214">
        <f t="shared" si="92"/>
        <v>0.37931034482758619</v>
      </c>
      <c r="U16" s="210">
        <v>0</v>
      </c>
      <c r="V16" s="211">
        <v>30</v>
      </c>
      <c r="W16" s="212">
        <v>10</v>
      </c>
      <c r="X16" s="212">
        <f t="shared" si="93"/>
        <v>0.66666666666666663</v>
      </c>
      <c r="Y16" s="214">
        <f t="shared" si="94"/>
        <v>0.33333333333333331</v>
      </c>
      <c r="Z16" s="215">
        <v>0</v>
      </c>
      <c r="AA16" s="216"/>
      <c r="AB16" s="217"/>
      <c r="AC16" s="217">
        <f t="shared" si="95"/>
        <v>0</v>
      </c>
      <c r="AD16" s="214" t="e">
        <f t="shared" si="96"/>
        <v>#DIV/0!</v>
      </c>
      <c r="AE16" s="218"/>
      <c r="AF16" s="216"/>
      <c r="AG16" s="217"/>
      <c r="AH16" s="217">
        <f t="shared" si="38"/>
        <v>0</v>
      </c>
      <c r="AI16" s="214" t="e">
        <f t="shared" si="97"/>
        <v>#DIV/0!</v>
      </c>
      <c r="AJ16" s="218"/>
      <c r="AK16" s="216"/>
      <c r="AL16" s="217"/>
      <c r="AM16" s="217">
        <f t="shared" si="39"/>
        <v>0</v>
      </c>
      <c r="AN16" s="214" t="e">
        <f t="shared" si="98"/>
        <v>#DIV/0!</v>
      </c>
      <c r="AO16" s="219"/>
      <c r="AP16" s="220"/>
      <c r="AQ16" s="221"/>
      <c r="AR16" s="217">
        <f t="shared" si="40"/>
        <v>0</v>
      </c>
      <c r="AS16" s="222" t="e">
        <f t="shared" si="99"/>
        <v>#DIV/0!</v>
      </c>
      <c r="AT16" s="219"/>
      <c r="AU16" s="220"/>
      <c r="AV16" s="221"/>
      <c r="AW16" s="217">
        <f t="shared" si="88"/>
        <v>0</v>
      </c>
      <c r="AX16" s="222" t="e">
        <f t="shared" si="100"/>
        <v>#DIV/0!</v>
      </c>
      <c r="AY16" s="219"/>
      <c r="AZ16" s="220"/>
      <c r="BA16" s="221"/>
      <c r="BB16" s="217">
        <f t="shared" si="41"/>
        <v>0</v>
      </c>
      <c r="BC16" s="222" t="e">
        <f t="shared" si="101"/>
        <v>#DIV/0!</v>
      </c>
      <c r="BD16" s="219"/>
      <c r="BE16" s="220"/>
      <c r="BF16" s="221"/>
      <c r="BG16" s="223">
        <f t="shared" si="20"/>
        <v>0</v>
      </c>
      <c r="BH16" s="222" t="e">
        <f t="shared" si="102"/>
        <v>#DIV/0!</v>
      </c>
      <c r="BI16" s="219"/>
      <c r="BJ16" s="220"/>
      <c r="BK16" s="221"/>
      <c r="BL16" s="223">
        <f t="shared" si="89"/>
        <v>0</v>
      </c>
      <c r="BM16" s="222" t="e">
        <f t="shared" si="103"/>
        <v>#DIV/0!</v>
      </c>
      <c r="BN16" s="219"/>
      <c r="BO16" s="220"/>
      <c r="BP16" s="221"/>
      <c r="BQ16" s="223">
        <f t="shared" si="90"/>
        <v>0</v>
      </c>
      <c r="BR16" s="222" t="e">
        <f t="shared" si="104"/>
        <v>#DIV/0!</v>
      </c>
      <c r="BS16" s="219"/>
      <c r="BT16" s="220"/>
      <c r="BU16" s="221"/>
      <c r="BV16" s="223">
        <f t="shared" si="42"/>
        <v>0</v>
      </c>
      <c r="BW16" s="222" t="e">
        <f t="shared" si="26"/>
        <v>#DIV/0!</v>
      </c>
      <c r="BX16" s="219"/>
      <c r="BY16" s="220"/>
      <c r="BZ16" s="221"/>
      <c r="CA16" s="223">
        <f t="shared" si="43"/>
        <v>0</v>
      </c>
      <c r="CB16" s="222" t="e">
        <f t="shared" si="27"/>
        <v>#DIV/0!</v>
      </c>
      <c r="CC16" s="219"/>
      <c r="CD16" s="220"/>
      <c r="CE16" s="221"/>
      <c r="CF16" s="221"/>
      <c r="CG16" s="222" t="e">
        <f t="shared" si="105"/>
        <v>#DIV/0!</v>
      </c>
      <c r="CH16" s="219"/>
      <c r="CI16" s="220"/>
      <c r="CJ16" s="221"/>
      <c r="CK16" s="221"/>
      <c r="CL16" s="222" t="e">
        <f t="shared" si="106"/>
        <v>#DIV/0!</v>
      </c>
      <c r="CM16" s="219"/>
      <c r="CN16" s="220"/>
      <c r="CO16" s="221"/>
      <c r="CP16" s="221"/>
      <c r="CQ16" s="222" t="e">
        <f t="shared" si="107"/>
        <v>#DIV/0!</v>
      </c>
      <c r="CR16" s="219"/>
      <c r="CS16" s="220"/>
      <c r="CT16" s="221"/>
      <c r="CU16" s="221"/>
      <c r="CV16" s="222" t="e">
        <f t="shared" si="108"/>
        <v>#DIV/0!</v>
      </c>
      <c r="CW16" s="219"/>
      <c r="CX16" s="220"/>
      <c r="CY16" s="221"/>
      <c r="CZ16" s="221"/>
      <c r="DA16" s="222" t="e">
        <f t="shared" si="109"/>
        <v>#DIV/0!</v>
      </c>
      <c r="DB16" s="219"/>
      <c r="DC16" s="220"/>
      <c r="DD16" s="221"/>
      <c r="DE16" s="221"/>
      <c r="DF16" s="222" t="e">
        <f t="shared" si="110"/>
        <v>#DIV/0!</v>
      </c>
      <c r="DG16" s="219"/>
      <c r="DH16" s="220"/>
      <c r="DI16" s="221"/>
      <c r="DJ16" s="221"/>
      <c r="DK16" s="222" t="e">
        <f t="shared" si="111"/>
        <v>#DIV/0!</v>
      </c>
      <c r="DL16" s="219"/>
      <c r="DM16" s="220"/>
      <c r="DN16" s="221"/>
      <c r="DO16" s="221"/>
      <c r="DP16" s="222" t="e">
        <f t="shared" si="112"/>
        <v>#DIV/0!</v>
      </c>
      <c r="DQ16" s="219"/>
    </row>
    <row r="17" spans="1:121" s="224" customFormat="1" ht="15" customHeight="1" x14ac:dyDescent="0.3">
      <c r="A17" s="254" t="str">
        <f>'spelers bestand'!B15</f>
        <v>Kolfschoten Tom</v>
      </c>
      <c r="B17" s="202">
        <f>'spelers bestand'!E15</f>
        <v>0.4</v>
      </c>
      <c r="C17" s="203">
        <f>'spelers bestand'!F15</f>
        <v>12</v>
      </c>
      <c r="D17" s="228">
        <f t="shared" si="0"/>
        <v>0.44166666666666665</v>
      </c>
      <c r="E17" s="205">
        <f t="shared" si="1"/>
        <v>13.25</v>
      </c>
      <c r="F17" s="280">
        <f t="shared" si="2"/>
        <v>14</v>
      </c>
      <c r="G17" s="206">
        <f t="shared" si="3"/>
        <v>110.41666666666666</v>
      </c>
      <c r="H17" s="207">
        <f t="shared" si="4"/>
        <v>7.916666666666667</v>
      </c>
      <c r="I17" s="208">
        <f t="shared" si="5"/>
        <v>240</v>
      </c>
      <c r="J17" s="209">
        <f t="shared" si="6"/>
        <v>106</v>
      </c>
      <c r="K17" s="210">
        <f t="shared" si="7"/>
        <v>10</v>
      </c>
      <c r="L17" s="211">
        <v>15</v>
      </c>
      <c r="M17" s="212">
        <v>7</v>
      </c>
      <c r="N17" s="213">
        <f t="shared" si="65"/>
        <v>0.58333333333333337</v>
      </c>
      <c r="O17" s="214">
        <f t="shared" si="113"/>
        <v>0.46666666666666667</v>
      </c>
      <c r="P17" s="215">
        <v>0</v>
      </c>
      <c r="Q17" s="211">
        <v>27</v>
      </c>
      <c r="R17" s="212">
        <v>12</v>
      </c>
      <c r="S17" s="212">
        <f t="shared" si="91"/>
        <v>1</v>
      </c>
      <c r="T17" s="214">
        <f t="shared" si="92"/>
        <v>0.44444444444444442</v>
      </c>
      <c r="U17" s="210">
        <v>2</v>
      </c>
      <c r="V17" s="211">
        <v>24</v>
      </c>
      <c r="W17" s="212">
        <v>12</v>
      </c>
      <c r="X17" s="212">
        <f t="shared" si="93"/>
        <v>1</v>
      </c>
      <c r="Y17" s="214">
        <f t="shared" si="94"/>
        <v>0.5</v>
      </c>
      <c r="Z17" s="215">
        <v>2</v>
      </c>
      <c r="AA17" s="216">
        <v>27</v>
      </c>
      <c r="AB17" s="217">
        <v>12</v>
      </c>
      <c r="AC17" s="217">
        <f t="shared" si="95"/>
        <v>1</v>
      </c>
      <c r="AD17" s="214">
        <f t="shared" si="96"/>
        <v>0.44444444444444442</v>
      </c>
      <c r="AE17" s="218">
        <v>2</v>
      </c>
      <c r="AF17" s="216">
        <v>25</v>
      </c>
      <c r="AG17" s="217">
        <v>12</v>
      </c>
      <c r="AH17" s="217">
        <f t="shared" si="38"/>
        <v>1</v>
      </c>
      <c r="AI17" s="214">
        <f t="shared" si="97"/>
        <v>0.48</v>
      </c>
      <c r="AJ17" s="218">
        <v>2</v>
      </c>
      <c r="AK17" s="216">
        <v>30</v>
      </c>
      <c r="AL17" s="217">
        <v>10</v>
      </c>
      <c r="AM17" s="217">
        <f t="shared" si="39"/>
        <v>0.83333333333333337</v>
      </c>
      <c r="AN17" s="214">
        <f t="shared" si="98"/>
        <v>0.33333333333333331</v>
      </c>
      <c r="AO17" s="219">
        <v>0</v>
      </c>
      <c r="AP17" s="220">
        <v>24</v>
      </c>
      <c r="AQ17" s="221">
        <v>12</v>
      </c>
      <c r="AR17" s="217">
        <f t="shared" si="40"/>
        <v>1</v>
      </c>
      <c r="AS17" s="222">
        <f t="shared" si="99"/>
        <v>0.5</v>
      </c>
      <c r="AT17" s="219">
        <v>2</v>
      </c>
      <c r="AU17" s="220">
        <v>28</v>
      </c>
      <c r="AV17" s="221">
        <v>12</v>
      </c>
      <c r="AW17" s="217">
        <f t="shared" si="88"/>
        <v>1</v>
      </c>
      <c r="AX17" s="222">
        <f t="shared" si="100"/>
        <v>0.42857142857142855</v>
      </c>
      <c r="AY17" s="219">
        <v>2</v>
      </c>
      <c r="AZ17" s="220">
        <v>15</v>
      </c>
      <c r="BA17" s="221">
        <v>6</v>
      </c>
      <c r="BB17" s="217">
        <f t="shared" si="41"/>
        <v>0.5</v>
      </c>
      <c r="BC17" s="222">
        <f t="shared" si="101"/>
        <v>0.4</v>
      </c>
      <c r="BD17" s="219">
        <v>0</v>
      </c>
      <c r="BE17" s="220">
        <v>25</v>
      </c>
      <c r="BF17" s="221">
        <v>11</v>
      </c>
      <c r="BG17" s="223">
        <f t="shared" si="20"/>
        <v>0.91666666666666663</v>
      </c>
      <c r="BH17" s="222">
        <f t="shared" si="102"/>
        <v>0.44</v>
      </c>
      <c r="BI17" s="219">
        <v>2</v>
      </c>
      <c r="BJ17" s="220"/>
      <c r="BK17" s="221"/>
      <c r="BL17" s="223">
        <f t="shared" si="89"/>
        <v>0</v>
      </c>
      <c r="BM17" s="222" t="e">
        <f t="shared" si="103"/>
        <v>#DIV/0!</v>
      </c>
      <c r="BN17" s="219"/>
      <c r="BO17" s="220"/>
      <c r="BP17" s="221"/>
      <c r="BQ17" s="223">
        <f t="shared" si="90"/>
        <v>0</v>
      </c>
      <c r="BR17" s="222" t="e">
        <f t="shared" si="104"/>
        <v>#DIV/0!</v>
      </c>
      <c r="BS17" s="219"/>
      <c r="BT17" s="220"/>
      <c r="BU17" s="221"/>
      <c r="BV17" s="223">
        <f t="shared" si="42"/>
        <v>0</v>
      </c>
      <c r="BW17" s="222" t="e">
        <f t="shared" si="26"/>
        <v>#DIV/0!</v>
      </c>
      <c r="BX17" s="219"/>
      <c r="BY17" s="220"/>
      <c r="BZ17" s="221"/>
      <c r="CA17" s="223">
        <f t="shared" si="43"/>
        <v>0</v>
      </c>
      <c r="CB17" s="222" t="e">
        <f t="shared" si="27"/>
        <v>#DIV/0!</v>
      </c>
      <c r="CC17" s="219"/>
      <c r="CD17" s="220"/>
      <c r="CE17" s="221"/>
      <c r="CF17" s="221"/>
      <c r="CG17" s="222" t="e">
        <f t="shared" si="105"/>
        <v>#DIV/0!</v>
      </c>
      <c r="CH17" s="219"/>
      <c r="CI17" s="220"/>
      <c r="CJ17" s="221"/>
      <c r="CK17" s="221"/>
      <c r="CL17" s="222" t="e">
        <f t="shared" si="106"/>
        <v>#DIV/0!</v>
      </c>
      <c r="CM17" s="219"/>
      <c r="CN17" s="220"/>
      <c r="CO17" s="221"/>
      <c r="CP17" s="221"/>
      <c r="CQ17" s="222" t="e">
        <f t="shared" si="107"/>
        <v>#DIV/0!</v>
      </c>
      <c r="CR17" s="219"/>
      <c r="CS17" s="220"/>
      <c r="CT17" s="221"/>
      <c r="CU17" s="221"/>
      <c r="CV17" s="222" t="e">
        <f t="shared" si="108"/>
        <v>#DIV/0!</v>
      </c>
      <c r="CW17" s="219"/>
      <c r="CX17" s="220"/>
      <c r="CY17" s="221"/>
      <c r="CZ17" s="221"/>
      <c r="DA17" s="222" t="e">
        <f t="shared" si="109"/>
        <v>#DIV/0!</v>
      </c>
      <c r="DB17" s="219"/>
      <c r="DC17" s="220"/>
      <c r="DD17" s="221"/>
      <c r="DE17" s="221"/>
      <c r="DF17" s="222" t="e">
        <f t="shared" si="110"/>
        <v>#DIV/0!</v>
      </c>
      <c r="DG17" s="219"/>
      <c r="DH17" s="220"/>
      <c r="DI17" s="221"/>
      <c r="DJ17" s="221"/>
      <c r="DK17" s="222" t="e">
        <f t="shared" si="111"/>
        <v>#DIV/0!</v>
      </c>
      <c r="DL17" s="219"/>
      <c r="DM17" s="220"/>
      <c r="DN17" s="221"/>
      <c r="DO17" s="221"/>
      <c r="DP17" s="222" t="e">
        <f t="shared" si="112"/>
        <v>#DIV/0!</v>
      </c>
      <c r="DQ17" s="219"/>
    </row>
    <row r="18" spans="1:121" s="224" customFormat="1" ht="15" customHeight="1" x14ac:dyDescent="0.3">
      <c r="A18" s="254" t="str">
        <f>'spelers bestand'!B16</f>
        <v>Kuijer Joop</v>
      </c>
      <c r="B18" s="202">
        <f>'spelers bestand'!E16</f>
        <v>0.43333329999999998</v>
      </c>
      <c r="C18" s="203">
        <f>'spelers bestand'!F16</f>
        <v>12.999998999999999</v>
      </c>
      <c r="D18" s="204">
        <f t="shared" si="0"/>
        <v>0.25555555555555554</v>
      </c>
      <c r="E18" s="205">
        <f t="shared" si="1"/>
        <v>7.6666666666666661</v>
      </c>
      <c r="F18" s="281">
        <f t="shared" si="2"/>
        <v>2</v>
      </c>
      <c r="G18" s="206">
        <f t="shared" si="3"/>
        <v>58.97436351084847</v>
      </c>
      <c r="H18" s="207">
        <f t="shared" si="4"/>
        <v>1.7692309053254545</v>
      </c>
      <c r="I18" s="208">
        <f t="shared" si="5"/>
        <v>90</v>
      </c>
      <c r="J18" s="209">
        <f t="shared" si="6"/>
        <v>23</v>
      </c>
      <c r="K18" s="210">
        <f t="shared" si="7"/>
        <v>3</v>
      </c>
      <c r="L18" s="211">
        <v>30</v>
      </c>
      <c r="M18" s="212">
        <v>12</v>
      </c>
      <c r="N18" s="213">
        <f t="shared" si="65"/>
        <v>0.92307699408284583</v>
      </c>
      <c r="O18" s="214">
        <f t="shared" si="113"/>
        <v>0.4</v>
      </c>
      <c r="P18" s="215">
        <v>2</v>
      </c>
      <c r="Q18" s="211">
        <v>30</v>
      </c>
      <c r="R18" s="212">
        <v>4</v>
      </c>
      <c r="S18" s="212">
        <f t="shared" si="91"/>
        <v>0.30769233136094859</v>
      </c>
      <c r="T18" s="214">
        <f t="shared" si="92"/>
        <v>0.13333333333333333</v>
      </c>
      <c r="U18" s="210">
        <v>0</v>
      </c>
      <c r="V18" s="211">
        <v>30</v>
      </c>
      <c r="W18" s="212">
        <v>7</v>
      </c>
      <c r="X18" s="212">
        <f t="shared" si="93"/>
        <v>0.53846157988165999</v>
      </c>
      <c r="Y18" s="214">
        <f t="shared" si="94"/>
        <v>0.23333333333333334</v>
      </c>
      <c r="Z18" s="215">
        <v>0</v>
      </c>
      <c r="AA18" s="216"/>
      <c r="AB18" s="217"/>
      <c r="AC18" s="217">
        <f t="shared" si="95"/>
        <v>0</v>
      </c>
      <c r="AD18" s="214" t="e">
        <f t="shared" si="96"/>
        <v>#DIV/0!</v>
      </c>
      <c r="AE18" s="218"/>
      <c r="AF18" s="216"/>
      <c r="AG18" s="217"/>
      <c r="AH18" s="217">
        <f t="shared" si="38"/>
        <v>0</v>
      </c>
      <c r="AI18" s="214" t="e">
        <f t="shared" si="97"/>
        <v>#DIV/0!</v>
      </c>
      <c r="AJ18" s="218"/>
      <c r="AK18" s="216"/>
      <c r="AL18" s="217"/>
      <c r="AM18" s="217">
        <f t="shared" si="39"/>
        <v>0</v>
      </c>
      <c r="AN18" s="214" t="e">
        <f t="shared" si="98"/>
        <v>#DIV/0!</v>
      </c>
      <c r="AO18" s="219"/>
      <c r="AP18" s="220"/>
      <c r="AQ18" s="221"/>
      <c r="AR18" s="217">
        <f t="shared" si="40"/>
        <v>0</v>
      </c>
      <c r="AS18" s="222" t="e">
        <f t="shared" si="99"/>
        <v>#DIV/0!</v>
      </c>
      <c r="AT18" s="219"/>
      <c r="AU18" s="220"/>
      <c r="AV18" s="221"/>
      <c r="AW18" s="217">
        <f t="shared" si="88"/>
        <v>0</v>
      </c>
      <c r="AX18" s="222" t="e">
        <f t="shared" si="100"/>
        <v>#DIV/0!</v>
      </c>
      <c r="AY18" s="219"/>
      <c r="AZ18" s="220"/>
      <c r="BA18" s="221"/>
      <c r="BB18" s="217">
        <f t="shared" si="41"/>
        <v>0</v>
      </c>
      <c r="BC18" s="222" t="e">
        <f t="shared" si="101"/>
        <v>#DIV/0!</v>
      </c>
      <c r="BD18" s="219"/>
      <c r="BE18" s="220"/>
      <c r="BF18" s="221"/>
      <c r="BG18" s="223">
        <f t="shared" si="20"/>
        <v>0</v>
      </c>
      <c r="BH18" s="222" t="e">
        <f t="shared" si="102"/>
        <v>#DIV/0!</v>
      </c>
      <c r="BI18" s="219"/>
      <c r="BJ18" s="220"/>
      <c r="BK18" s="221"/>
      <c r="BL18" s="223">
        <f t="shared" si="89"/>
        <v>0</v>
      </c>
      <c r="BM18" s="222" t="e">
        <f t="shared" si="103"/>
        <v>#DIV/0!</v>
      </c>
      <c r="BN18" s="219"/>
      <c r="BO18" s="220"/>
      <c r="BP18" s="221"/>
      <c r="BQ18" s="223">
        <f t="shared" si="90"/>
        <v>0</v>
      </c>
      <c r="BR18" s="222" t="e">
        <f t="shared" si="104"/>
        <v>#DIV/0!</v>
      </c>
      <c r="BS18" s="219"/>
      <c r="BT18" s="220"/>
      <c r="BU18" s="221"/>
      <c r="BV18" s="223">
        <f t="shared" si="42"/>
        <v>0</v>
      </c>
      <c r="BW18" s="222" t="e">
        <f t="shared" si="26"/>
        <v>#DIV/0!</v>
      </c>
      <c r="BX18" s="219"/>
      <c r="BY18" s="220"/>
      <c r="BZ18" s="221"/>
      <c r="CA18" s="223">
        <f t="shared" si="43"/>
        <v>0</v>
      </c>
      <c r="CB18" s="222" t="e">
        <f t="shared" si="27"/>
        <v>#DIV/0!</v>
      </c>
      <c r="CC18" s="219"/>
      <c r="CD18" s="220"/>
      <c r="CE18" s="221"/>
      <c r="CF18" s="221"/>
      <c r="CG18" s="222" t="e">
        <f t="shared" si="105"/>
        <v>#DIV/0!</v>
      </c>
      <c r="CH18" s="219"/>
      <c r="CI18" s="220"/>
      <c r="CJ18" s="221"/>
      <c r="CK18" s="221"/>
      <c r="CL18" s="222" t="e">
        <f t="shared" si="106"/>
        <v>#DIV/0!</v>
      </c>
      <c r="CM18" s="219"/>
      <c r="CN18" s="220"/>
      <c r="CO18" s="221"/>
      <c r="CP18" s="221"/>
      <c r="CQ18" s="222" t="e">
        <f t="shared" si="107"/>
        <v>#DIV/0!</v>
      </c>
      <c r="CR18" s="219"/>
      <c r="CS18" s="220"/>
      <c r="CT18" s="221"/>
      <c r="CU18" s="221"/>
      <c r="CV18" s="222" t="e">
        <f t="shared" si="108"/>
        <v>#DIV/0!</v>
      </c>
      <c r="CW18" s="219"/>
      <c r="CX18" s="220"/>
      <c r="CY18" s="221"/>
      <c r="CZ18" s="221"/>
      <c r="DA18" s="222" t="e">
        <f t="shared" si="109"/>
        <v>#DIV/0!</v>
      </c>
      <c r="DB18" s="219"/>
      <c r="DC18" s="220"/>
      <c r="DD18" s="221"/>
      <c r="DE18" s="221"/>
      <c r="DF18" s="222" t="e">
        <f t="shared" si="110"/>
        <v>#DIV/0!</v>
      </c>
      <c r="DG18" s="219"/>
      <c r="DH18" s="220"/>
      <c r="DI18" s="221"/>
      <c r="DJ18" s="221"/>
      <c r="DK18" s="222" t="e">
        <f t="shared" si="111"/>
        <v>#DIV/0!</v>
      </c>
      <c r="DL18" s="219"/>
      <c r="DM18" s="220"/>
      <c r="DN18" s="221"/>
      <c r="DO18" s="221"/>
      <c r="DP18" s="222" t="e">
        <f t="shared" si="112"/>
        <v>#DIV/0!</v>
      </c>
      <c r="DQ18" s="219"/>
    </row>
    <row r="19" spans="1:121" s="224" customFormat="1" ht="15" customHeight="1" x14ac:dyDescent="0.3">
      <c r="A19" s="254" t="str">
        <f>'spelers bestand'!B17</f>
        <v>Leeuw de Geurt</v>
      </c>
      <c r="B19" s="202">
        <f>'spelers bestand'!E17</f>
        <v>0.5</v>
      </c>
      <c r="C19" s="203">
        <f>'spelers bestand'!F17</f>
        <v>15</v>
      </c>
      <c r="D19" s="204">
        <f t="shared" si="0"/>
        <v>0.47750865051903113</v>
      </c>
      <c r="E19" s="205">
        <f t="shared" si="1"/>
        <v>14.325259515570934</v>
      </c>
      <c r="F19" s="281">
        <f t="shared" si="2"/>
        <v>12</v>
      </c>
      <c r="G19" s="206">
        <f t="shared" si="3"/>
        <v>95.501730103806224</v>
      </c>
      <c r="H19" s="207">
        <f t="shared" si="4"/>
        <v>7.4000000000000012</v>
      </c>
      <c r="I19" s="208">
        <f t="shared" si="5"/>
        <v>289</v>
      </c>
      <c r="J19" s="209">
        <f t="shared" si="6"/>
        <v>138</v>
      </c>
      <c r="K19" s="210">
        <f t="shared" si="7"/>
        <v>11</v>
      </c>
      <c r="L19" s="211">
        <v>30</v>
      </c>
      <c r="M19" s="212">
        <v>14</v>
      </c>
      <c r="N19" s="213">
        <f t="shared" si="65"/>
        <v>0.93333333333333335</v>
      </c>
      <c r="O19" s="214">
        <f t="shared" ref="O19:O21" si="114">SUM(M19/L19)</f>
        <v>0.46666666666666667</v>
      </c>
      <c r="P19" s="215">
        <v>2</v>
      </c>
      <c r="Q19" s="211">
        <v>27</v>
      </c>
      <c r="R19" s="212">
        <v>15</v>
      </c>
      <c r="S19" s="212">
        <f t="shared" ref="S19:S21" si="115">R19/C19</f>
        <v>1</v>
      </c>
      <c r="T19" s="214">
        <f t="shared" ref="T19:T21" si="116">SUM(R19/Q19)</f>
        <v>0.55555555555555558</v>
      </c>
      <c r="U19" s="210">
        <v>2</v>
      </c>
      <c r="V19" s="211">
        <v>24</v>
      </c>
      <c r="W19" s="212">
        <v>15</v>
      </c>
      <c r="X19" s="212">
        <f t="shared" ref="X19:X21" si="117">W19/C19</f>
        <v>1</v>
      </c>
      <c r="Y19" s="214">
        <f t="shared" ref="Y19:Y21" si="118">SUM(W19/V19)</f>
        <v>0.625</v>
      </c>
      <c r="Z19" s="215">
        <v>2</v>
      </c>
      <c r="AA19" s="216">
        <v>19</v>
      </c>
      <c r="AB19" s="217">
        <v>15</v>
      </c>
      <c r="AC19" s="217">
        <f t="shared" ref="AC19:AC21" si="119">AB19/C19</f>
        <v>1</v>
      </c>
      <c r="AD19" s="214">
        <f t="shared" ref="AD19:AD21" si="120">SUM(AB19/AA19)</f>
        <v>0.78947368421052633</v>
      </c>
      <c r="AE19" s="218">
        <v>2</v>
      </c>
      <c r="AF19" s="216">
        <v>30</v>
      </c>
      <c r="AG19" s="217">
        <v>6</v>
      </c>
      <c r="AH19" s="217">
        <f t="shared" si="38"/>
        <v>0.4</v>
      </c>
      <c r="AI19" s="214">
        <f t="shared" ref="AI19:AI21" si="121">SUM(AG19/AF19)</f>
        <v>0.2</v>
      </c>
      <c r="AJ19" s="218">
        <v>0</v>
      </c>
      <c r="AK19" s="216">
        <v>30</v>
      </c>
      <c r="AL19" s="217">
        <v>10</v>
      </c>
      <c r="AM19" s="217">
        <f t="shared" si="39"/>
        <v>0.66666666666666663</v>
      </c>
      <c r="AN19" s="214">
        <f t="shared" si="98"/>
        <v>0.33333333333333331</v>
      </c>
      <c r="AO19" s="219">
        <v>0</v>
      </c>
      <c r="AP19" s="220">
        <v>29</v>
      </c>
      <c r="AQ19" s="221">
        <v>6</v>
      </c>
      <c r="AR19" s="217">
        <f t="shared" si="40"/>
        <v>0.4</v>
      </c>
      <c r="AS19" s="222">
        <f t="shared" ref="AS19:AS21" si="122">SUM(AQ19/AP19)</f>
        <v>0.20689655172413793</v>
      </c>
      <c r="AT19" s="219">
        <v>0</v>
      </c>
      <c r="AU19" s="220">
        <v>26</v>
      </c>
      <c r="AV19" s="221">
        <v>15</v>
      </c>
      <c r="AW19" s="217">
        <f t="shared" si="88"/>
        <v>1</v>
      </c>
      <c r="AX19" s="222">
        <f t="shared" ref="AX19:AX21" si="123">SUM(AV19/AU19)</f>
        <v>0.57692307692307687</v>
      </c>
      <c r="AY19" s="219">
        <v>2</v>
      </c>
      <c r="AZ19" s="220">
        <v>24</v>
      </c>
      <c r="BA19" s="221">
        <v>15</v>
      </c>
      <c r="BB19" s="217">
        <f t="shared" si="41"/>
        <v>1</v>
      </c>
      <c r="BC19" s="222">
        <f t="shared" ref="BC19:BC21" si="124">SUM(BA19/AZ19)</f>
        <v>0.625</v>
      </c>
      <c r="BD19" s="219">
        <v>2</v>
      </c>
      <c r="BE19" s="220">
        <v>25</v>
      </c>
      <c r="BF19" s="221">
        <v>13</v>
      </c>
      <c r="BG19" s="223">
        <f t="shared" si="20"/>
        <v>0.8666666666666667</v>
      </c>
      <c r="BH19" s="222">
        <f t="shared" ref="BH19:BH21" si="125">SUM(BF19/BE19)</f>
        <v>0.52</v>
      </c>
      <c r="BI19" s="219">
        <v>0</v>
      </c>
      <c r="BJ19" s="220">
        <v>25</v>
      </c>
      <c r="BK19" s="221">
        <v>14</v>
      </c>
      <c r="BL19" s="223">
        <f t="shared" si="89"/>
        <v>0.93333333333333335</v>
      </c>
      <c r="BM19" s="222">
        <f t="shared" ref="BM19:BM21" si="126">SUM(BK19/BJ19)</f>
        <v>0.56000000000000005</v>
      </c>
      <c r="BN19" s="219">
        <v>0</v>
      </c>
      <c r="BO19" s="220"/>
      <c r="BP19" s="221"/>
      <c r="BQ19" s="223">
        <f t="shared" si="90"/>
        <v>0</v>
      </c>
      <c r="BR19" s="222" t="e">
        <f t="shared" ref="BR19:BR21" si="127">SUM(BP19/BO19)</f>
        <v>#DIV/0!</v>
      </c>
      <c r="BS19" s="219"/>
      <c r="BT19" s="220"/>
      <c r="BU19" s="221"/>
      <c r="BV19" s="223">
        <f t="shared" si="42"/>
        <v>0</v>
      </c>
      <c r="BW19" s="222" t="e">
        <f t="shared" si="26"/>
        <v>#DIV/0!</v>
      </c>
      <c r="BX19" s="219"/>
      <c r="BY19" s="220"/>
      <c r="BZ19" s="221"/>
      <c r="CA19" s="223">
        <f t="shared" si="43"/>
        <v>0</v>
      </c>
      <c r="CB19" s="222" t="e">
        <f t="shared" si="27"/>
        <v>#DIV/0!</v>
      </c>
      <c r="CC19" s="219"/>
      <c r="CD19" s="220"/>
      <c r="CE19" s="221"/>
      <c r="CF19" s="221"/>
      <c r="CG19" s="222" t="e">
        <f t="shared" ref="CG19:CG21" si="128">SUM(CE19/CD19)</f>
        <v>#DIV/0!</v>
      </c>
      <c r="CH19" s="219"/>
      <c r="CI19" s="220"/>
      <c r="CJ19" s="221"/>
      <c r="CK19" s="221"/>
      <c r="CL19" s="222" t="e">
        <f t="shared" ref="CL19:CL21" si="129">SUM(CJ19/CI19)</f>
        <v>#DIV/0!</v>
      </c>
      <c r="CM19" s="219"/>
      <c r="CN19" s="220"/>
      <c r="CO19" s="221"/>
      <c r="CP19" s="221"/>
      <c r="CQ19" s="222" t="e">
        <f t="shared" ref="CQ19:CQ21" si="130">SUM(CO19/CN19)</f>
        <v>#DIV/0!</v>
      </c>
      <c r="CR19" s="219"/>
      <c r="CS19" s="220"/>
      <c r="CT19" s="221"/>
      <c r="CU19" s="221"/>
      <c r="CV19" s="222" t="e">
        <f t="shared" ref="CV19:CV21" si="131">SUM(CT19/CS19)</f>
        <v>#DIV/0!</v>
      </c>
      <c r="CW19" s="219"/>
      <c r="CX19" s="220"/>
      <c r="CY19" s="221"/>
      <c r="CZ19" s="221"/>
      <c r="DA19" s="222" t="e">
        <f t="shared" ref="DA19:DA21" si="132">SUM(CY19/CX19)</f>
        <v>#DIV/0!</v>
      </c>
      <c r="DB19" s="219"/>
      <c r="DC19" s="220"/>
      <c r="DD19" s="221"/>
      <c r="DE19" s="221"/>
      <c r="DF19" s="222" t="e">
        <f t="shared" ref="DF19:DF21" si="133">SUM(DD19/DC19)</f>
        <v>#DIV/0!</v>
      </c>
      <c r="DG19" s="219"/>
      <c r="DH19" s="220"/>
      <c r="DI19" s="221"/>
      <c r="DJ19" s="221"/>
      <c r="DK19" s="222" t="e">
        <f t="shared" ref="DK19:DK21" si="134">SUM(DI19/DH19)</f>
        <v>#DIV/0!</v>
      </c>
      <c r="DL19" s="219"/>
      <c r="DM19" s="220"/>
      <c r="DN19" s="221"/>
      <c r="DO19" s="221"/>
      <c r="DP19" s="222" t="e">
        <f t="shared" ref="DP19:DP23" si="135">SUM(DN19/DM19)</f>
        <v>#DIV/0!</v>
      </c>
      <c r="DQ19" s="219"/>
    </row>
    <row r="20" spans="1:121" s="224" customFormat="1" ht="15" customHeight="1" x14ac:dyDescent="0.3">
      <c r="A20" s="254" t="str">
        <f>'spelers bestand'!B18</f>
        <v>Moolenaar Henk</v>
      </c>
      <c r="B20" s="202">
        <f>'spelers bestand'!E18</f>
        <v>0.3</v>
      </c>
      <c r="C20" s="203">
        <f>'spelers bestand'!F18</f>
        <v>9</v>
      </c>
      <c r="D20" s="204">
        <f t="shared" si="0"/>
        <v>0.24096385542168675</v>
      </c>
      <c r="E20" s="205">
        <f t="shared" si="1"/>
        <v>7.2289156626506026</v>
      </c>
      <c r="F20" s="281">
        <f t="shared" si="2"/>
        <v>3</v>
      </c>
      <c r="G20" s="206">
        <f t="shared" si="3"/>
        <v>80.321285140562253</v>
      </c>
      <c r="H20" s="207">
        <f t="shared" si="4"/>
        <v>2.2222222222222219</v>
      </c>
      <c r="I20" s="208">
        <f t="shared" si="5"/>
        <v>83</v>
      </c>
      <c r="J20" s="209">
        <f t="shared" si="6"/>
        <v>20</v>
      </c>
      <c r="K20" s="210">
        <f t="shared" si="7"/>
        <v>3</v>
      </c>
      <c r="L20" s="211">
        <v>30</v>
      </c>
      <c r="M20" s="212">
        <v>6</v>
      </c>
      <c r="N20" s="213">
        <f t="shared" si="65"/>
        <v>0.66666666666666663</v>
      </c>
      <c r="O20" s="214">
        <f t="shared" si="114"/>
        <v>0.2</v>
      </c>
      <c r="P20" s="215">
        <v>1</v>
      </c>
      <c r="Q20" s="211">
        <v>30</v>
      </c>
      <c r="R20" s="212">
        <v>8</v>
      </c>
      <c r="S20" s="212">
        <f t="shared" si="115"/>
        <v>0.88888888888888884</v>
      </c>
      <c r="T20" s="214">
        <f t="shared" si="116"/>
        <v>0.26666666666666666</v>
      </c>
      <c r="U20" s="210">
        <v>2</v>
      </c>
      <c r="V20" s="211">
        <v>23</v>
      </c>
      <c r="W20" s="212">
        <v>6</v>
      </c>
      <c r="X20" s="212">
        <f t="shared" si="117"/>
        <v>0.66666666666666663</v>
      </c>
      <c r="Y20" s="214">
        <f t="shared" si="118"/>
        <v>0.2608695652173913</v>
      </c>
      <c r="Z20" s="215">
        <v>0</v>
      </c>
      <c r="AA20" s="216"/>
      <c r="AB20" s="217"/>
      <c r="AC20" s="217">
        <f t="shared" si="119"/>
        <v>0</v>
      </c>
      <c r="AD20" s="214" t="e">
        <f t="shared" si="120"/>
        <v>#DIV/0!</v>
      </c>
      <c r="AE20" s="218"/>
      <c r="AF20" s="216"/>
      <c r="AG20" s="217"/>
      <c r="AH20" s="217">
        <f t="shared" si="38"/>
        <v>0</v>
      </c>
      <c r="AI20" s="214" t="e">
        <f t="shared" si="121"/>
        <v>#DIV/0!</v>
      </c>
      <c r="AJ20" s="218"/>
      <c r="AK20" s="216"/>
      <c r="AL20" s="217"/>
      <c r="AM20" s="217">
        <f t="shared" si="39"/>
        <v>0</v>
      </c>
      <c r="AN20" s="214" t="e">
        <f t="shared" ref="AN20:AN21" si="136">SUM(AL20/AK20)</f>
        <v>#DIV/0!</v>
      </c>
      <c r="AO20" s="219"/>
      <c r="AP20" s="220"/>
      <c r="AQ20" s="221"/>
      <c r="AR20" s="217">
        <f t="shared" si="40"/>
        <v>0</v>
      </c>
      <c r="AS20" s="222" t="e">
        <f t="shared" si="122"/>
        <v>#DIV/0!</v>
      </c>
      <c r="AT20" s="219"/>
      <c r="AU20" s="220"/>
      <c r="AV20" s="221"/>
      <c r="AW20" s="217">
        <f t="shared" si="88"/>
        <v>0</v>
      </c>
      <c r="AX20" s="222" t="e">
        <f t="shared" si="123"/>
        <v>#DIV/0!</v>
      </c>
      <c r="AY20" s="219"/>
      <c r="AZ20" s="220"/>
      <c r="BA20" s="221"/>
      <c r="BB20" s="217">
        <f t="shared" si="41"/>
        <v>0</v>
      </c>
      <c r="BC20" s="222" t="e">
        <f t="shared" si="124"/>
        <v>#DIV/0!</v>
      </c>
      <c r="BD20" s="219"/>
      <c r="BE20" s="220"/>
      <c r="BF20" s="221"/>
      <c r="BG20" s="223">
        <f t="shared" si="20"/>
        <v>0</v>
      </c>
      <c r="BH20" s="222" t="e">
        <f t="shared" si="125"/>
        <v>#DIV/0!</v>
      </c>
      <c r="BI20" s="219"/>
      <c r="BJ20" s="220"/>
      <c r="BK20" s="221"/>
      <c r="BL20" s="223">
        <f t="shared" si="89"/>
        <v>0</v>
      </c>
      <c r="BM20" s="222" t="e">
        <f t="shared" si="126"/>
        <v>#DIV/0!</v>
      </c>
      <c r="BN20" s="219"/>
      <c r="BO20" s="220"/>
      <c r="BP20" s="221"/>
      <c r="BQ20" s="223">
        <f t="shared" si="90"/>
        <v>0</v>
      </c>
      <c r="BR20" s="222" t="e">
        <f t="shared" si="127"/>
        <v>#DIV/0!</v>
      </c>
      <c r="BS20" s="219"/>
      <c r="BT20" s="220"/>
      <c r="BU20" s="221"/>
      <c r="BV20" s="223">
        <f t="shared" si="42"/>
        <v>0</v>
      </c>
      <c r="BW20" s="222" t="e">
        <f t="shared" si="26"/>
        <v>#DIV/0!</v>
      </c>
      <c r="BX20" s="219"/>
      <c r="BY20" s="220"/>
      <c r="BZ20" s="221"/>
      <c r="CA20" s="223">
        <f t="shared" si="43"/>
        <v>0</v>
      </c>
      <c r="CB20" s="222" t="e">
        <f t="shared" si="27"/>
        <v>#DIV/0!</v>
      </c>
      <c r="CC20" s="219"/>
      <c r="CD20" s="220"/>
      <c r="CE20" s="221"/>
      <c r="CF20" s="221"/>
      <c r="CG20" s="222" t="e">
        <f t="shared" si="128"/>
        <v>#DIV/0!</v>
      </c>
      <c r="CH20" s="219"/>
      <c r="CI20" s="220"/>
      <c r="CJ20" s="221"/>
      <c r="CK20" s="221"/>
      <c r="CL20" s="222" t="e">
        <f t="shared" si="129"/>
        <v>#DIV/0!</v>
      </c>
      <c r="CM20" s="219"/>
      <c r="CN20" s="220"/>
      <c r="CO20" s="221"/>
      <c r="CP20" s="221"/>
      <c r="CQ20" s="222" t="e">
        <f t="shared" si="130"/>
        <v>#DIV/0!</v>
      </c>
      <c r="CR20" s="219"/>
      <c r="CS20" s="220"/>
      <c r="CT20" s="221"/>
      <c r="CU20" s="221"/>
      <c r="CV20" s="222" t="e">
        <f t="shared" si="131"/>
        <v>#DIV/0!</v>
      </c>
      <c r="CW20" s="219"/>
      <c r="CX20" s="220"/>
      <c r="CY20" s="221"/>
      <c r="CZ20" s="221"/>
      <c r="DA20" s="222" t="e">
        <f t="shared" si="132"/>
        <v>#DIV/0!</v>
      </c>
      <c r="DB20" s="219"/>
      <c r="DC20" s="220"/>
      <c r="DD20" s="221"/>
      <c r="DE20" s="221"/>
      <c r="DF20" s="222" t="e">
        <f t="shared" si="133"/>
        <v>#DIV/0!</v>
      </c>
      <c r="DG20" s="219"/>
      <c r="DH20" s="220"/>
      <c r="DI20" s="221"/>
      <c r="DJ20" s="221"/>
      <c r="DK20" s="222" t="e">
        <f t="shared" si="134"/>
        <v>#DIV/0!</v>
      </c>
      <c r="DL20" s="219"/>
      <c r="DM20" s="220"/>
      <c r="DN20" s="221"/>
      <c r="DO20" s="221"/>
      <c r="DP20" s="222" t="e">
        <f t="shared" si="135"/>
        <v>#DIV/0!</v>
      </c>
      <c r="DQ20" s="219"/>
    </row>
    <row r="21" spans="1:121" s="224" customFormat="1" ht="15" customHeight="1" x14ac:dyDescent="0.3">
      <c r="A21" s="254" t="str">
        <f>'spelers bestand'!B19</f>
        <v>Muller Arthur</v>
      </c>
      <c r="B21" s="202">
        <f>'spelers bestand'!E19</f>
        <v>0.2333333333</v>
      </c>
      <c r="C21" s="203">
        <f>'spelers bestand'!F19</f>
        <v>6.9999999989999999</v>
      </c>
      <c r="D21" s="204">
        <f t="shared" si="0"/>
        <v>0.13333333333333333</v>
      </c>
      <c r="E21" s="205">
        <f t="shared" si="1"/>
        <v>4</v>
      </c>
      <c r="F21" s="281">
        <f t="shared" si="2"/>
        <v>2</v>
      </c>
      <c r="G21" s="206">
        <f t="shared" si="3"/>
        <v>57.142857151020408</v>
      </c>
      <c r="H21" s="207">
        <f t="shared" si="4"/>
        <v>1.7142857145306123</v>
      </c>
      <c r="I21" s="208">
        <f t="shared" si="5"/>
        <v>90</v>
      </c>
      <c r="J21" s="209">
        <f t="shared" si="6"/>
        <v>12</v>
      </c>
      <c r="K21" s="210">
        <f t="shared" si="7"/>
        <v>3</v>
      </c>
      <c r="L21" s="211">
        <v>30</v>
      </c>
      <c r="M21" s="212">
        <v>4</v>
      </c>
      <c r="N21" s="213">
        <f t="shared" si="65"/>
        <v>0.5714285715102041</v>
      </c>
      <c r="O21" s="214">
        <f t="shared" si="114"/>
        <v>0.13333333333333333</v>
      </c>
      <c r="P21" s="215">
        <v>0</v>
      </c>
      <c r="Q21" s="211">
        <v>30</v>
      </c>
      <c r="R21" s="212">
        <v>4</v>
      </c>
      <c r="S21" s="212">
        <f t="shared" si="115"/>
        <v>0.5714285715102041</v>
      </c>
      <c r="T21" s="214">
        <f t="shared" si="116"/>
        <v>0.13333333333333333</v>
      </c>
      <c r="U21" s="210">
        <v>0</v>
      </c>
      <c r="V21" s="211">
        <v>30</v>
      </c>
      <c r="W21" s="212">
        <v>4</v>
      </c>
      <c r="X21" s="212">
        <f t="shared" si="117"/>
        <v>0.5714285715102041</v>
      </c>
      <c r="Y21" s="214">
        <f t="shared" si="118"/>
        <v>0.13333333333333333</v>
      </c>
      <c r="Z21" s="215">
        <v>2</v>
      </c>
      <c r="AA21" s="216"/>
      <c r="AB21" s="217"/>
      <c r="AC21" s="217">
        <f t="shared" si="119"/>
        <v>0</v>
      </c>
      <c r="AD21" s="214" t="e">
        <f t="shared" si="120"/>
        <v>#DIV/0!</v>
      </c>
      <c r="AE21" s="218"/>
      <c r="AF21" s="216"/>
      <c r="AG21" s="217"/>
      <c r="AH21" s="217">
        <f t="shared" si="38"/>
        <v>0</v>
      </c>
      <c r="AI21" s="214" t="e">
        <f t="shared" si="121"/>
        <v>#DIV/0!</v>
      </c>
      <c r="AJ21" s="218"/>
      <c r="AK21" s="216"/>
      <c r="AL21" s="217"/>
      <c r="AM21" s="217">
        <f t="shared" si="39"/>
        <v>0</v>
      </c>
      <c r="AN21" s="214" t="e">
        <f t="shared" si="136"/>
        <v>#DIV/0!</v>
      </c>
      <c r="AO21" s="219"/>
      <c r="AP21" s="220"/>
      <c r="AQ21" s="221"/>
      <c r="AR21" s="217">
        <f t="shared" si="40"/>
        <v>0</v>
      </c>
      <c r="AS21" s="222" t="e">
        <f t="shared" si="122"/>
        <v>#DIV/0!</v>
      </c>
      <c r="AT21" s="219"/>
      <c r="AU21" s="220"/>
      <c r="AV21" s="221"/>
      <c r="AW21" s="217">
        <f t="shared" si="88"/>
        <v>0</v>
      </c>
      <c r="AX21" s="222" t="e">
        <f t="shared" si="123"/>
        <v>#DIV/0!</v>
      </c>
      <c r="AY21" s="219"/>
      <c r="AZ21" s="220"/>
      <c r="BA21" s="221"/>
      <c r="BB21" s="217">
        <f t="shared" si="41"/>
        <v>0</v>
      </c>
      <c r="BC21" s="222" t="e">
        <f t="shared" si="124"/>
        <v>#DIV/0!</v>
      </c>
      <c r="BD21" s="219"/>
      <c r="BE21" s="220"/>
      <c r="BF21" s="221"/>
      <c r="BG21" s="223">
        <f t="shared" si="20"/>
        <v>0</v>
      </c>
      <c r="BH21" s="222" t="e">
        <f t="shared" si="125"/>
        <v>#DIV/0!</v>
      </c>
      <c r="BI21" s="219"/>
      <c r="BJ21" s="220"/>
      <c r="BK21" s="221"/>
      <c r="BL21" s="223">
        <f t="shared" si="89"/>
        <v>0</v>
      </c>
      <c r="BM21" s="222" t="e">
        <f t="shared" si="126"/>
        <v>#DIV/0!</v>
      </c>
      <c r="BN21" s="219"/>
      <c r="BO21" s="220"/>
      <c r="BP21" s="221"/>
      <c r="BQ21" s="223">
        <f t="shared" si="90"/>
        <v>0</v>
      </c>
      <c r="BR21" s="222" t="e">
        <f t="shared" si="127"/>
        <v>#DIV/0!</v>
      </c>
      <c r="BS21" s="219"/>
      <c r="BT21" s="220"/>
      <c r="BU21" s="221"/>
      <c r="BV21" s="223">
        <f t="shared" si="42"/>
        <v>0</v>
      </c>
      <c r="BW21" s="222" t="e">
        <f t="shared" si="26"/>
        <v>#DIV/0!</v>
      </c>
      <c r="BX21" s="219"/>
      <c r="BY21" s="220"/>
      <c r="BZ21" s="221"/>
      <c r="CA21" s="223">
        <f t="shared" si="43"/>
        <v>0</v>
      </c>
      <c r="CB21" s="222" t="e">
        <f t="shared" si="27"/>
        <v>#DIV/0!</v>
      </c>
      <c r="CC21" s="219"/>
      <c r="CD21" s="220"/>
      <c r="CE21" s="221"/>
      <c r="CF21" s="221"/>
      <c r="CG21" s="222" t="e">
        <f t="shared" si="128"/>
        <v>#DIV/0!</v>
      </c>
      <c r="CH21" s="219"/>
      <c r="CI21" s="220"/>
      <c r="CJ21" s="221"/>
      <c r="CK21" s="221"/>
      <c r="CL21" s="222" t="e">
        <f t="shared" si="129"/>
        <v>#DIV/0!</v>
      </c>
      <c r="CM21" s="219"/>
      <c r="CN21" s="220"/>
      <c r="CO21" s="221"/>
      <c r="CP21" s="221"/>
      <c r="CQ21" s="222" t="e">
        <f t="shared" si="130"/>
        <v>#DIV/0!</v>
      </c>
      <c r="CR21" s="219"/>
      <c r="CS21" s="220"/>
      <c r="CT21" s="221"/>
      <c r="CU21" s="221"/>
      <c r="CV21" s="222" t="e">
        <f t="shared" si="131"/>
        <v>#DIV/0!</v>
      </c>
      <c r="CW21" s="219"/>
      <c r="CX21" s="220"/>
      <c r="CY21" s="221"/>
      <c r="CZ21" s="221"/>
      <c r="DA21" s="222" t="e">
        <f t="shared" si="132"/>
        <v>#DIV/0!</v>
      </c>
      <c r="DB21" s="219"/>
      <c r="DC21" s="220"/>
      <c r="DD21" s="221"/>
      <c r="DE21" s="221"/>
      <c r="DF21" s="222" t="e">
        <f t="shared" si="133"/>
        <v>#DIV/0!</v>
      </c>
      <c r="DG21" s="219"/>
      <c r="DH21" s="220"/>
      <c r="DI21" s="221"/>
      <c r="DJ21" s="221"/>
      <c r="DK21" s="222" t="e">
        <f t="shared" si="134"/>
        <v>#DIV/0!</v>
      </c>
      <c r="DL21" s="219"/>
      <c r="DM21" s="220"/>
      <c r="DN21" s="221"/>
      <c r="DO21" s="221"/>
      <c r="DP21" s="222" t="e">
        <f t="shared" si="135"/>
        <v>#DIV/0!</v>
      </c>
      <c r="DQ21" s="219"/>
    </row>
    <row r="22" spans="1:121" s="224" customFormat="1" ht="15" customHeight="1" x14ac:dyDescent="0.3">
      <c r="A22" s="254" t="str">
        <f>'spelers bestand'!B20</f>
        <v>Oostrum Piet</v>
      </c>
      <c r="B22" s="202">
        <f>'spelers bestand'!E20</f>
        <v>0.4</v>
      </c>
      <c r="C22" s="203">
        <f>'spelers bestand'!F20</f>
        <v>12</v>
      </c>
      <c r="D22" s="204">
        <f t="shared" si="0"/>
        <v>0.38157894736842107</v>
      </c>
      <c r="E22" s="205">
        <f t="shared" si="1"/>
        <v>11.447368421052632</v>
      </c>
      <c r="F22" s="281">
        <f t="shared" si="2"/>
        <v>5</v>
      </c>
      <c r="G22" s="206">
        <f t="shared" si="3"/>
        <v>95.39473684210526</v>
      </c>
      <c r="H22" s="207">
        <f t="shared" si="4"/>
        <v>4.833333333333333</v>
      </c>
      <c r="I22" s="208">
        <f t="shared" si="5"/>
        <v>152</v>
      </c>
      <c r="J22" s="209">
        <f t="shared" si="6"/>
        <v>58</v>
      </c>
      <c r="K22" s="210">
        <f t="shared" si="7"/>
        <v>6</v>
      </c>
      <c r="L22" s="211">
        <v>30</v>
      </c>
      <c r="M22" s="217">
        <v>8</v>
      </c>
      <c r="N22" s="213">
        <f t="shared" si="65"/>
        <v>0.66666666666666663</v>
      </c>
      <c r="O22" s="234">
        <f t="shared" ref="O22:O23" si="137">SUM(M22/L22)</f>
        <v>0.26666666666666666</v>
      </c>
      <c r="P22" s="218">
        <v>1</v>
      </c>
      <c r="Q22" s="216">
        <v>26</v>
      </c>
      <c r="R22" s="217">
        <v>9</v>
      </c>
      <c r="S22" s="212">
        <f t="shared" ref="S22:S23" si="138">R22/C22</f>
        <v>0.75</v>
      </c>
      <c r="T22" s="234">
        <f t="shared" ref="T22:T23" si="139">SUM(R22/Q22)</f>
        <v>0.34615384615384615</v>
      </c>
      <c r="U22" s="219">
        <v>0</v>
      </c>
      <c r="V22" s="211">
        <v>20</v>
      </c>
      <c r="W22" s="212">
        <v>12</v>
      </c>
      <c r="X22" s="212">
        <f t="shared" ref="X22:X23" si="140">W22/C22</f>
        <v>1</v>
      </c>
      <c r="Y22" s="214">
        <f t="shared" ref="Y22:Y23" si="141">SUM(W22/V22)</f>
        <v>0.6</v>
      </c>
      <c r="Z22" s="215">
        <v>2</v>
      </c>
      <c r="AA22" s="216">
        <v>30</v>
      </c>
      <c r="AB22" s="217">
        <v>12</v>
      </c>
      <c r="AC22" s="217">
        <f t="shared" ref="AC22:AC23" si="142">AB22/C22</f>
        <v>1</v>
      </c>
      <c r="AD22" s="214">
        <f t="shared" ref="AD22:AD23" si="143">SUM(AB22/AA22)</f>
        <v>0.4</v>
      </c>
      <c r="AE22" s="218">
        <v>2</v>
      </c>
      <c r="AF22" s="216">
        <v>24</v>
      </c>
      <c r="AG22" s="217">
        <v>10</v>
      </c>
      <c r="AH22" s="217">
        <f t="shared" si="38"/>
        <v>0.83333333333333337</v>
      </c>
      <c r="AI22" s="214">
        <f t="shared" ref="AI22:AI23" si="144">SUM(AG22/AF22)</f>
        <v>0.41666666666666669</v>
      </c>
      <c r="AJ22" s="218">
        <v>0</v>
      </c>
      <c r="AK22" s="216">
        <v>22</v>
      </c>
      <c r="AL22" s="217">
        <v>7</v>
      </c>
      <c r="AM22" s="217">
        <f t="shared" si="39"/>
        <v>0.58333333333333337</v>
      </c>
      <c r="AN22" s="214">
        <f t="shared" ref="AN22:AN23" si="145">SUM(AL22/AK22)</f>
        <v>0.31818181818181818</v>
      </c>
      <c r="AO22" s="219">
        <v>0</v>
      </c>
      <c r="AP22" s="220"/>
      <c r="AQ22" s="221"/>
      <c r="AR22" s="217">
        <f t="shared" si="40"/>
        <v>0</v>
      </c>
      <c r="AS22" s="222" t="e">
        <f t="shared" ref="AS22:AS23" si="146">SUM(AQ22/AP22)</f>
        <v>#DIV/0!</v>
      </c>
      <c r="AT22" s="219"/>
      <c r="AU22" s="220"/>
      <c r="AV22" s="221"/>
      <c r="AW22" s="217">
        <f t="shared" si="88"/>
        <v>0</v>
      </c>
      <c r="AX22" s="222" t="e">
        <f t="shared" ref="AX22:AX23" si="147">SUM(AV22/AU22)</f>
        <v>#DIV/0!</v>
      </c>
      <c r="AY22" s="219"/>
      <c r="AZ22" s="220"/>
      <c r="BA22" s="221"/>
      <c r="BB22" s="217">
        <f t="shared" si="41"/>
        <v>0</v>
      </c>
      <c r="BC22" s="222" t="e">
        <f t="shared" ref="BC22:BC23" si="148">SUM(BA22/AZ22)</f>
        <v>#DIV/0!</v>
      </c>
      <c r="BD22" s="219"/>
      <c r="BE22" s="220"/>
      <c r="BF22" s="221"/>
      <c r="BG22" s="223">
        <f t="shared" si="20"/>
        <v>0</v>
      </c>
      <c r="BH22" s="222" t="e">
        <f t="shared" ref="BH22:BH23" si="149">SUM(BF22/BE22)</f>
        <v>#DIV/0!</v>
      </c>
      <c r="BI22" s="219"/>
      <c r="BJ22" s="220"/>
      <c r="BK22" s="221"/>
      <c r="BL22" s="223">
        <f t="shared" si="89"/>
        <v>0</v>
      </c>
      <c r="BM22" s="222" t="e">
        <f t="shared" ref="BM22:BM23" si="150">SUM(BK22/BJ22)</f>
        <v>#DIV/0!</v>
      </c>
      <c r="BN22" s="219"/>
      <c r="BO22" s="220"/>
      <c r="BP22" s="221"/>
      <c r="BQ22" s="223">
        <f t="shared" si="90"/>
        <v>0</v>
      </c>
      <c r="BR22" s="222" t="e">
        <f t="shared" ref="BR22:BR23" si="151">SUM(BP22/BO22)</f>
        <v>#DIV/0!</v>
      </c>
      <c r="BS22" s="219"/>
      <c r="BT22" s="220"/>
      <c r="BU22" s="221"/>
      <c r="BV22" s="223">
        <f t="shared" si="42"/>
        <v>0</v>
      </c>
      <c r="BW22" s="222" t="e">
        <f t="shared" si="26"/>
        <v>#DIV/0!</v>
      </c>
      <c r="BX22" s="219"/>
      <c r="BY22" s="220"/>
      <c r="BZ22" s="221"/>
      <c r="CA22" s="223">
        <f t="shared" si="43"/>
        <v>0</v>
      </c>
      <c r="CB22" s="222" t="e">
        <f t="shared" si="27"/>
        <v>#DIV/0!</v>
      </c>
      <c r="CC22" s="219"/>
      <c r="CD22" s="220"/>
      <c r="CE22" s="221"/>
      <c r="CF22" s="221"/>
      <c r="CG22" s="222" t="e">
        <f t="shared" ref="CG22:CG23" si="152">SUM(CE22/CD22)</f>
        <v>#DIV/0!</v>
      </c>
      <c r="CH22" s="219"/>
      <c r="CI22" s="220"/>
      <c r="CJ22" s="221"/>
      <c r="CK22" s="221"/>
      <c r="CL22" s="222" t="e">
        <f t="shared" ref="CL22:CL23" si="153">SUM(CJ22/CI22)</f>
        <v>#DIV/0!</v>
      </c>
      <c r="CM22" s="219"/>
      <c r="CN22" s="220"/>
      <c r="CO22" s="221"/>
      <c r="CP22" s="221"/>
      <c r="CQ22" s="222" t="e">
        <f t="shared" ref="CQ22:CQ23" si="154">SUM(CO22/CN22)</f>
        <v>#DIV/0!</v>
      </c>
      <c r="CR22" s="219"/>
      <c r="CS22" s="220"/>
      <c r="CT22" s="221"/>
      <c r="CU22" s="221"/>
      <c r="CV22" s="222" t="e">
        <f t="shared" ref="CV22:CV23" si="155">SUM(CT22/CS22)</f>
        <v>#DIV/0!</v>
      </c>
      <c r="CW22" s="219"/>
      <c r="CX22" s="220"/>
      <c r="CY22" s="221"/>
      <c r="CZ22" s="221"/>
      <c r="DA22" s="222" t="e">
        <f t="shared" ref="DA22:DA23" si="156">SUM(CY22/CX22)</f>
        <v>#DIV/0!</v>
      </c>
      <c r="DB22" s="219"/>
      <c r="DC22" s="220"/>
      <c r="DD22" s="221"/>
      <c r="DE22" s="221"/>
      <c r="DF22" s="222" t="e">
        <f t="shared" ref="DF22:DF23" si="157">SUM(DD22/DC22)</f>
        <v>#DIV/0!</v>
      </c>
      <c r="DG22" s="219"/>
      <c r="DH22" s="220"/>
      <c r="DI22" s="221"/>
      <c r="DJ22" s="221"/>
      <c r="DK22" s="222" t="e">
        <f t="shared" ref="DK22:DK23" si="158">SUM(DI22/DH22)</f>
        <v>#DIV/0!</v>
      </c>
      <c r="DL22" s="219"/>
      <c r="DM22" s="220"/>
      <c r="DN22" s="221"/>
      <c r="DO22" s="221"/>
      <c r="DP22" s="222" t="e">
        <f t="shared" si="135"/>
        <v>#DIV/0!</v>
      </c>
      <c r="DQ22" s="219"/>
    </row>
    <row r="23" spans="1:121" s="224" customFormat="1" ht="15" customHeight="1" x14ac:dyDescent="0.3">
      <c r="A23" s="254" t="str">
        <f>'spelers bestand'!B21</f>
        <v>Reusken Harry</v>
      </c>
      <c r="B23" s="202">
        <f>'spelers bestand'!E21</f>
        <v>0.46666666000000001</v>
      </c>
      <c r="C23" s="203">
        <f>'spelers bestand'!F21</f>
        <v>13.999999800000001</v>
      </c>
      <c r="D23" s="204">
        <f t="shared" si="0"/>
        <v>0.48148148148148145</v>
      </c>
      <c r="E23" s="205">
        <f t="shared" si="1"/>
        <v>14.444444444444443</v>
      </c>
      <c r="F23" s="281">
        <f t="shared" si="2"/>
        <v>12</v>
      </c>
      <c r="G23" s="206">
        <f t="shared" si="3"/>
        <v>103.17460464852608</v>
      </c>
      <c r="H23" s="207">
        <f t="shared" si="4"/>
        <v>5.5714286510204092</v>
      </c>
      <c r="I23" s="208">
        <f t="shared" si="5"/>
        <v>162</v>
      </c>
      <c r="J23" s="209">
        <f t="shared" si="6"/>
        <v>78</v>
      </c>
      <c r="K23" s="210">
        <f t="shared" si="7"/>
        <v>6</v>
      </c>
      <c r="L23" s="211">
        <v>25</v>
      </c>
      <c r="M23" s="212">
        <v>14</v>
      </c>
      <c r="N23" s="213">
        <f t="shared" si="65"/>
        <v>1.0000000142857144</v>
      </c>
      <c r="O23" s="214">
        <f t="shared" si="137"/>
        <v>0.56000000000000005</v>
      </c>
      <c r="P23" s="215">
        <v>2</v>
      </c>
      <c r="Q23" s="211">
        <v>30</v>
      </c>
      <c r="R23" s="212">
        <v>14</v>
      </c>
      <c r="S23" s="212">
        <f t="shared" si="138"/>
        <v>1.0000000142857144</v>
      </c>
      <c r="T23" s="214">
        <f t="shared" si="139"/>
        <v>0.46666666666666667</v>
      </c>
      <c r="U23" s="210">
        <v>2</v>
      </c>
      <c r="V23" s="211">
        <v>24</v>
      </c>
      <c r="W23" s="212">
        <v>14</v>
      </c>
      <c r="X23" s="212">
        <f t="shared" si="140"/>
        <v>1.0000000142857144</v>
      </c>
      <c r="Y23" s="214">
        <f t="shared" si="141"/>
        <v>0.58333333333333337</v>
      </c>
      <c r="Z23" s="215">
        <v>2</v>
      </c>
      <c r="AA23" s="216">
        <v>23</v>
      </c>
      <c r="AB23" s="217">
        <v>14</v>
      </c>
      <c r="AC23" s="217">
        <f t="shared" si="142"/>
        <v>1.0000000142857144</v>
      </c>
      <c r="AD23" s="214">
        <f t="shared" si="143"/>
        <v>0.60869565217391308</v>
      </c>
      <c r="AE23" s="218">
        <v>2</v>
      </c>
      <c r="AF23" s="216">
        <v>30</v>
      </c>
      <c r="AG23" s="217">
        <v>10</v>
      </c>
      <c r="AH23" s="217">
        <f t="shared" si="38"/>
        <v>0.71428572448979599</v>
      </c>
      <c r="AI23" s="214">
        <f t="shared" si="144"/>
        <v>0.33333333333333331</v>
      </c>
      <c r="AJ23" s="218">
        <v>2</v>
      </c>
      <c r="AK23" s="216">
        <v>30</v>
      </c>
      <c r="AL23" s="217">
        <v>12</v>
      </c>
      <c r="AM23" s="217">
        <f t="shared" si="39"/>
        <v>0.85714286938775519</v>
      </c>
      <c r="AN23" s="214">
        <f t="shared" si="145"/>
        <v>0.4</v>
      </c>
      <c r="AO23" s="219">
        <v>2</v>
      </c>
      <c r="AP23" s="220"/>
      <c r="AQ23" s="221"/>
      <c r="AR23" s="217">
        <f t="shared" si="40"/>
        <v>0</v>
      </c>
      <c r="AS23" s="222" t="e">
        <f t="shared" si="146"/>
        <v>#DIV/0!</v>
      </c>
      <c r="AT23" s="219"/>
      <c r="AU23" s="220"/>
      <c r="AV23" s="221"/>
      <c r="AW23" s="217">
        <f t="shared" si="88"/>
        <v>0</v>
      </c>
      <c r="AX23" s="222" t="e">
        <f t="shared" si="147"/>
        <v>#DIV/0!</v>
      </c>
      <c r="AY23" s="219"/>
      <c r="AZ23" s="220"/>
      <c r="BA23" s="221"/>
      <c r="BB23" s="217">
        <f t="shared" si="41"/>
        <v>0</v>
      </c>
      <c r="BC23" s="222" t="e">
        <f t="shared" si="148"/>
        <v>#DIV/0!</v>
      </c>
      <c r="BD23" s="219"/>
      <c r="BE23" s="220"/>
      <c r="BF23" s="221"/>
      <c r="BG23" s="223">
        <f t="shared" si="20"/>
        <v>0</v>
      </c>
      <c r="BH23" s="222" t="e">
        <f t="shared" si="149"/>
        <v>#DIV/0!</v>
      </c>
      <c r="BI23" s="219"/>
      <c r="BJ23" s="220"/>
      <c r="BK23" s="221"/>
      <c r="BL23" s="223">
        <f t="shared" si="89"/>
        <v>0</v>
      </c>
      <c r="BM23" s="222" t="e">
        <f t="shared" si="150"/>
        <v>#DIV/0!</v>
      </c>
      <c r="BN23" s="219"/>
      <c r="BO23" s="220"/>
      <c r="BP23" s="221"/>
      <c r="BQ23" s="223">
        <f t="shared" si="90"/>
        <v>0</v>
      </c>
      <c r="BR23" s="222" t="e">
        <f t="shared" si="151"/>
        <v>#DIV/0!</v>
      </c>
      <c r="BS23" s="219"/>
      <c r="BT23" s="220"/>
      <c r="BU23" s="221"/>
      <c r="BV23" s="223">
        <f t="shared" si="42"/>
        <v>0</v>
      </c>
      <c r="BW23" s="222" t="e">
        <f t="shared" si="26"/>
        <v>#DIV/0!</v>
      </c>
      <c r="BX23" s="219"/>
      <c r="BY23" s="220"/>
      <c r="BZ23" s="221"/>
      <c r="CA23" s="223">
        <f t="shared" si="43"/>
        <v>0</v>
      </c>
      <c r="CB23" s="222" t="e">
        <f t="shared" si="27"/>
        <v>#DIV/0!</v>
      </c>
      <c r="CC23" s="219"/>
      <c r="CD23" s="220"/>
      <c r="CE23" s="221"/>
      <c r="CF23" s="221"/>
      <c r="CG23" s="222" t="e">
        <f t="shared" si="152"/>
        <v>#DIV/0!</v>
      </c>
      <c r="CH23" s="219"/>
      <c r="CI23" s="220"/>
      <c r="CJ23" s="221"/>
      <c r="CK23" s="221"/>
      <c r="CL23" s="222" t="e">
        <f t="shared" si="153"/>
        <v>#DIV/0!</v>
      </c>
      <c r="CM23" s="219"/>
      <c r="CN23" s="220"/>
      <c r="CO23" s="221"/>
      <c r="CP23" s="221"/>
      <c r="CQ23" s="222" t="e">
        <f t="shared" si="154"/>
        <v>#DIV/0!</v>
      </c>
      <c r="CR23" s="219"/>
      <c r="CS23" s="220"/>
      <c r="CT23" s="221"/>
      <c r="CU23" s="221"/>
      <c r="CV23" s="222" t="e">
        <f t="shared" si="155"/>
        <v>#DIV/0!</v>
      </c>
      <c r="CW23" s="219"/>
      <c r="CX23" s="220"/>
      <c r="CY23" s="221"/>
      <c r="CZ23" s="221"/>
      <c r="DA23" s="222" t="e">
        <f t="shared" si="156"/>
        <v>#DIV/0!</v>
      </c>
      <c r="DB23" s="219"/>
      <c r="DC23" s="220"/>
      <c r="DD23" s="221"/>
      <c r="DE23" s="221"/>
      <c r="DF23" s="222" t="e">
        <f t="shared" si="157"/>
        <v>#DIV/0!</v>
      </c>
      <c r="DG23" s="219"/>
      <c r="DH23" s="220"/>
      <c r="DI23" s="221"/>
      <c r="DJ23" s="221"/>
      <c r="DK23" s="222" t="e">
        <f t="shared" si="158"/>
        <v>#DIV/0!</v>
      </c>
      <c r="DL23" s="219"/>
      <c r="DM23" s="220"/>
      <c r="DN23" s="221"/>
      <c r="DO23" s="221"/>
      <c r="DP23" s="222" t="e">
        <f t="shared" si="135"/>
        <v>#DIV/0!</v>
      </c>
      <c r="DQ23" s="219"/>
    </row>
    <row r="24" spans="1:121" s="224" customFormat="1" ht="15" customHeight="1" x14ac:dyDescent="0.3">
      <c r="A24" s="254" t="str">
        <f>'spelers bestand'!B22</f>
        <v>Schaik van Koos</v>
      </c>
      <c r="B24" s="202">
        <f>'spelers bestand'!E22</f>
        <v>0.4</v>
      </c>
      <c r="C24" s="203">
        <f>'spelers bestand'!F22</f>
        <v>12</v>
      </c>
      <c r="D24" s="204">
        <f t="shared" si="0"/>
        <v>0.359375</v>
      </c>
      <c r="E24" s="205">
        <f t="shared" si="1"/>
        <v>10.78125</v>
      </c>
      <c r="F24" s="281">
        <f t="shared" si="2"/>
        <v>2</v>
      </c>
      <c r="G24" s="206">
        <f t="shared" si="3"/>
        <v>89.84375</v>
      </c>
      <c r="H24" s="207">
        <f t="shared" si="4"/>
        <v>1.9166666666666665</v>
      </c>
      <c r="I24" s="208">
        <f t="shared" si="5"/>
        <v>64</v>
      </c>
      <c r="J24" s="209">
        <f t="shared" si="6"/>
        <v>23</v>
      </c>
      <c r="K24" s="210">
        <f t="shared" si="7"/>
        <v>3</v>
      </c>
      <c r="L24" s="211">
        <v>19</v>
      </c>
      <c r="M24" s="212">
        <v>12</v>
      </c>
      <c r="N24" s="213">
        <f t="shared" si="65"/>
        <v>1</v>
      </c>
      <c r="O24" s="214">
        <f t="shared" ref="O24:O26" si="159">SUM(M24/L24)</f>
        <v>0.63157894736842102</v>
      </c>
      <c r="P24" s="215">
        <v>2</v>
      </c>
      <c r="Q24" s="211">
        <v>25</v>
      </c>
      <c r="R24" s="212">
        <v>8</v>
      </c>
      <c r="S24" s="212">
        <f t="shared" ref="S24:S26" si="160">R24/C24</f>
        <v>0.66666666666666663</v>
      </c>
      <c r="T24" s="214">
        <f t="shared" ref="T24:T28" si="161">SUM(R24/Q24)</f>
        <v>0.32</v>
      </c>
      <c r="U24" s="210">
        <v>0</v>
      </c>
      <c r="V24" s="211">
        <v>20</v>
      </c>
      <c r="W24" s="212">
        <v>3</v>
      </c>
      <c r="X24" s="212">
        <f t="shared" ref="X24:X26" si="162">W24/C24</f>
        <v>0.25</v>
      </c>
      <c r="Y24" s="214">
        <f t="shared" ref="Y24:Y26" si="163">SUM(W24/V24)</f>
        <v>0.15</v>
      </c>
      <c r="Z24" s="215">
        <v>0</v>
      </c>
      <c r="AA24" s="216"/>
      <c r="AB24" s="217"/>
      <c r="AC24" s="217">
        <f t="shared" ref="AC24:AC26" si="164">AB24/C24</f>
        <v>0</v>
      </c>
      <c r="AD24" s="214" t="e">
        <f t="shared" ref="AD24:AD26" si="165">SUM(AB24/AA24)</f>
        <v>#DIV/0!</v>
      </c>
      <c r="AE24" s="218"/>
      <c r="AF24" s="216"/>
      <c r="AG24" s="217"/>
      <c r="AH24" s="217">
        <f t="shared" si="38"/>
        <v>0</v>
      </c>
      <c r="AI24" s="214" t="e">
        <f t="shared" ref="AI24:AI26" si="166">SUM(AG24/AF24)</f>
        <v>#DIV/0!</v>
      </c>
      <c r="AJ24" s="218"/>
      <c r="AK24" s="216"/>
      <c r="AL24" s="217"/>
      <c r="AM24" s="217">
        <f t="shared" si="39"/>
        <v>0</v>
      </c>
      <c r="AN24" s="214" t="e">
        <f t="shared" ref="AN24:AN26" si="167">SUM(AL24/AK24)</f>
        <v>#DIV/0!</v>
      </c>
      <c r="AO24" s="219"/>
      <c r="AP24" s="220"/>
      <c r="AQ24" s="221"/>
      <c r="AR24" s="217">
        <f t="shared" si="40"/>
        <v>0</v>
      </c>
      <c r="AS24" s="222" t="e">
        <f t="shared" ref="AS24:AS26" si="168">SUM(AQ24/AP24)</f>
        <v>#DIV/0!</v>
      </c>
      <c r="AT24" s="219"/>
      <c r="AU24" s="220"/>
      <c r="AV24" s="221"/>
      <c r="AW24" s="217">
        <f t="shared" si="88"/>
        <v>0</v>
      </c>
      <c r="AX24" s="222" t="e">
        <f t="shared" ref="AX24:AX26" si="169">SUM(AV24/AU24)</f>
        <v>#DIV/0!</v>
      </c>
      <c r="AY24" s="219"/>
      <c r="AZ24" s="220"/>
      <c r="BA24" s="221"/>
      <c r="BB24" s="217">
        <f t="shared" si="41"/>
        <v>0</v>
      </c>
      <c r="BC24" s="222" t="e">
        <f t="shared" ref="BC24:BC26" si="170">SUM(BA24/AZ24)</f>
        <v>#DIV/0!</v>
      </c>
      <c r="BD24" s="219"/>
      <c r="BE24" s="220"/>
      <c r="BF24" s="221"/>
      <c r="BG24" s="223">
        <f t="shared" ref="BG24" si="171">BF24/C24</f>
        <v>0</v>
      </c>
      <c r="BH24" s="222" t="e">
        <f t="shared" ref="BH24:BH26" si="172">SUM(BF24/BE24)</f>
        <v>#DIV/0!</v>
      </c>
      <c r="BI24" s="219"/>
      <c r="BJ24" s="220"/>
      <c r="BK24" s="221"/>
      <c r="BL24" s="223">
        <f t="shared" si="89"/>
        <v>0</v>
      </c>
      <c r="BM24" s="222" t="e">
        <f t="shared" ref="BM24:BM26" si="173">SUM(BK24/BJ24)</f>
        <v>#DIV/0!</v>
      </c>
      <c r="BN24" s="219"/>
      <c r="BO24" s="220"/>
      <c r="BP24" s="221"/>
      <c r="BQ24" s="223">
        <f t="shared" si="90"/>
        <v>0</v>
      </c>
      <c r="BR24" s="222" t="e">
        <f t="shared" ref="BR24:BR26" si="174">SUM(BP24/BO24)</f>
        <v>#DIV/0!</v>
      </c>
      <c r="BS24" s="219"/>
      <c r="BT24" s="220"/>
      <c r="BU24" s="221"/>
      <c r="BV24" s="223">
        <f t="shared" si="42"/>
        <v>0</v>
      </c>
      <c r="BW24" s="222" t="e">
        <f t="shared" si="26"/>
        <v>#DIV/0!</v>
      </c>
      <c r="BX24" s="219"/>
      <c r="BY24" s="220"/>
      <c r="BZ24" s="221"/>
      <c r="CA24" s="223">
        <f t="shared" si="43"/>
        <v>0</v>
      </c>
      <c r="CB24" s="222" t="e">
        <f t="shared" si="27"/>
        <v>#DIV/0!</v>
      </c>
      <c r="CC24" s="219"/>
      <c r="CD24" s="220"/>
      <c r="CE24" s="221"/>
      <c r="CF24" s="221"/>
      <c r="CG24" s="222" t="e">
        <f t="shared" ref="CG24:CG26" si="175">SUM(CE24/CD24)</f>
        <v>#DIV/0!</v>
      </c>
      <c r="CH24" s="219"/>
      <c r="CI24" s="220"/>
      <c r="CJ24" s="221"/>
      <c r="CK24" s="221"/>
      <c r="CL24" s="222" t="e">
        <f t="shared" ref="CL24:CL26" si="176">SUM(CJ24/CI24)</f>
        <v>#DIV/0!</v>
      </c>
      <c r="CM24" s="219"/>
      <c r="CN24" s="220"/>
      <c r="CO24" s="221"/>
      <c r="CP24" s="221"/>
      <c r="CQ24" s="222" t="e">
        <f t="shared" ref="CQ24:CQ26" si="177">SUM(CO24/CN24)</f>
        <v>#DIV/0!</v>
      </c>
      <c r="CR24" s="219"/>
      <c r="CS24" s="220"/>
      <c r="CT24" s="221"/>
      <c r="CU24" s="221"/>
      <c r="CV24" s="222" t="e">
        <f t="shared" ref="CV24:CV26" si="178">SUM(CT24/CS24)</f>
        <v>#DIV/0!</v>
      </c>
      <c r="CW24" s="219"/>
      <c r="CX24" s="220"/>
      <c r="CY24" s="221"/>
      <c r="CZ24" s="221"/>
      <c r="DA24" s="222" t="e">
        <f t="shared" ref="DA24:DA26" si="179">SUM(CY24/CX24)</f>
        <v>#DIV/0!</v>
      </c>
      <c r="DB24" s="219"/>
      <c r="DC24" s="220"/>
      <c r="DD24" s="221"/>
      <c r="DE24" s="221"/>
      <c r="DF24" s="222" t="e">
        <f t="shared" ref="DF24:DF26" si="180">SUM(DD24/DC24)</f>
        <v>#DIV/0!</v>
      </c>
      <c r="DG24" s="219"/>
      <c r="DH24" s="220"/>
      <c r="DI24" s="221"/>
      <c r="DJ24" s="221"/>
      <c r="DK24" s="222" t="e">
        <f t="shared" ref="DK24:DK26" si="181">SUM(DI24/DH24)</f>
        <v>#DIV/0!</v>
      </c>
      <c r="DL24" s="219"/>
      <c r="DM24" s="220"/>
      <c r="DN24" s="221"/>
      <c r="DO24" s="221"/>
      <c r="DP24" s="222" t="e">
        <f t="shared" ref="DP24:DP26" si="182">SUM(DN24/DM24)</f>
        <v>#DIV/0!</v>
      </c>
      <c r="DQ24" s="219"/>
    </row>
    <row r="25" spans="1:121" s="224" customFormat="1" ht="15" customHeight="1" x14ac:dyDescent="0.3">
      <c r="A25" s="254" t="str">
        <f>'spelers bestand'!B23</f>
        <v>Scheel Albert</v>
      </c>
      <c r="B25" s="202">
        <f>'spelers bestand'!E23</f>
        <v>0.4</v>
      </c>
      <c r="C25" s="203">
        <f>'spelers bestand'!F23</f>
        <v>12</v>
      </c>
      <c r="D25" s="204">
        <f t="shared" si="0"/>
        <v>0.30263157894736842</v>
      </c>
      <c r="E25" s="205">
        <f t="shared" si="1"/>
        <v>9.0789473684210531</v>
      </c>
      <c r="F25" s="281">
        <f t="shared" si="2"/>
        <v>0</v>
      </c>
      <c r="G25" s="206">
        <f t="shared" si="3"/>
        <v>75.657894736842096</v>
      </c>
      <c r="H25" s="207">
        <f t="shared" si="4"/>
        <v>1.916666666666667</v>
      </c>
      <c r="I25" s="208">
        <f t="shared" si="5"/>
        <v>76</v>
      </c>
      <c r="J25" s="209">
        <f t="shared" si="6"/>
        <v>23</v>
      </c>
      <c r="K25" s="210">
        <f t="shared" si="7"/>
        <v>3</v>
      </c>
      <c r="L25" s="211">
        <v>20</v>
      </c>
      <c r="M25" s="212">
        <v>7</v>
      </c>
      <c r="N25" s="213">
        <f t="shared" si="65"/>
        <v>0.58333333333333337</v>
      </c>
      <c r="O25" s="214">
        <f t="shared" si="159"/>
        <v>0.35</v>
      </c>
      <c r="P25" s="215">
        <v>0</v>
      </c>
      <c r="Q25" s="211">
        <v>26</v>
      </c>
      <c r="R25" s="212">
        <v>9</v>
      </c>
      <c r="S25" s="212">
        <f t="shared" si="160"/>
        <v>0.75</v>
      </c>
      <c r="T25" s="214">
        <f t="shared" si="161"/>
        <v>0.34615384615384615</v>
      </c>
      <c r="U25" s="210">
        <v>0</v>
      </c>
      <c r="V25" s="211">
        <v>30</v>
      </c>
      <c r="W25" s="212">
        <v>7</v>
      </c>
      <c r="X25" s="212">
        <f t="shared" si="162"/>
        <v>0.58333333333333337</v>
      </c>
      <c r="Y25" s="214">
        <f t="shared" si="163"/>
        <v>0.23333333333333334</v>
      </c>
      <c r="Z25" s="215">
        <v>0</v>
      </c>
      <c r="AA25" s="216"/>
      <c r="AB25" s="217"/>
      <c r="AC25" s="217">
        <f t="shared" si="164"/>
        <v>0</v>
      </c>
      <c r="AD25" s="214" t="e">
        <f t="shared" si="165"/>
        <v>#DIV/0!</v>
      </c>
      <c r="AE25" s="218"/>
      <c r="AF25" s="216"/>
      <c r="AG25" s="217"/>
      <c r="AH25" s="217">
        <f t="shared" si="38"/>
        <v>0</v>
      </c>
      <c r="AI25" s="214" t="e">
        <f t="shared" si="166"/>
        <v>#DIV/0!</v>
      </c>
      <c r="AJ25" s="218"/>
      <c r="AK25" s="216"/>
      <c r="AL25" s="217"/>
      <c r="AM25" s="217">
        <f t="shared" si="39"/>
        <v>0</v>
      </c>
      <c r="AN25" s="214" t="e">
        <f t="shared" si="167"/>
        <v>#DIV/0!</v>
      </c>
      <c r="AO25" s="219"/>
      <c r="AP25" s="220"/>
      <c r="AQ25" s="221"/>
      <c r="AR25" s="217">
        <f t="shared" si="40"/>
        <v>0</v>
      </c>
      <c r="AS25" s="222" t="e">
        <f t="shared" si="168"/>
        <v>#DIV/0!</v>
      </c>
      <c r="AT25" s="219"/>
      <c r="AU25" s="220"/>
      <c r="AV25" s="221"/>
      <c r="AW25" s="217">
        <f t="shared" si="88"/>
        <v>0</v>
      </c>
      <c r="AX25" s="222" t="e">
        <f t="shared" si="169"/>
        <v>#DIV/0!</v>
      </c>
      <c r="AY25" s="219"/>
      <c r="AZ25" s="220"/>
      <c r="BA25" s="221"/>
      <c r="BB25" s="217">
        <f t="shared" si="41"/>
        <v>0</v>
      </c>
      <c r="BC25" s="222" t="e">
        <f t="shared" si="170"/>
        <v>#DIV/0!</v>
      </c>
      <c r="BD25" s="219"/>
      <c r="BE25" s="220"/>
      <c r="BF25" s="221"/>
      <c r="BG25" s="223">
        <f t="shared" si="20"/>
        <v>0</v>
      </c>
      <c r="BH25" s="222" t="e">
        <f t="shared" si="172"/>
        <v>#DIV/0!</v>
      </c>
      <c r="BI25" s="219"/>
      <c r="BJ25" s="220"/>
      <c r="BK25" s="221"/>
      <c r="BL25" s="223">
        <f t="shared" si="89"/>
        <v>0</v>
      </c>
      <c r="BM25" s="222" t="e">
        <f t="shared" si="173"/>
        <v>#DIV/0!</v>
      </c>
      <c r="BN25" s="219"/>
      <c r="BO25" s="220"/>
      <c r="BP25" s="221"/>
      <c r="BQ25" s="223">
        <f t="shared" si="90"/>
        <v>0</v>
      </c>
      <c r="BR25" s="222" t="e">
        <f t="shared" si="174"/>
        <v>#DIV/0!</v>
      </c>
      <c r="BS25" s="219"/>
      <c r="BT25" s="220"/>
      <c r="BU25" s="221"/>
      <c r="BV25" s="223">
        <f t="shared" si="42"/>
        <v>0</v>
      </c>
      <c r="BW25" s="222" t="e">
        <f t="shared" si="26"/>
        <v>#DIV/0!</v>
      </c>
      <c r="BX25" s="219"/>
      <c r="BY25" s="220"/>
      <c r="BZ25" s="221"/>
      <c r="CA25" s="223">
        <f t="shared" si="43"/>
        <v>0</v>
      </c>
      <c r="CB25" s="222" t="e">
        <f t="shared" si="27"/>
        <v>#DIV/0!</v>
      </c>
      <c r="CC25" s="219"/>
      <c r="CD25" s="220"/>
      <c r="CE25" s="221"/>
      <c r="CF25" s="221"/>
      <c r="CG25" s="222" t="e">
        <f t="shared" si="175"/>
        <v>#DIV/0!</v>
      </c>
      <c r="CH25" s="219"/>
      <c r="CI25" s="220"/>
      <c r="CJ25" s="221"/>
      <c r="CK25" s="221"/>
      <c r="CL25" s="222" t="e">
        <f t="shared" si="176"/>
        <v>#DIV/0!</v>
      </c>
      <c r="CM25" s="219"/>
      <c r="CN25" s="220"/>
      <c r="CO25" s="221"/>
      <c r="CP25" s="221"/>
      <c r="CQ25" s="222" t="e">
        <f t="shared" si="177"/>
        <v>#DIV/0!</v>
      </c>
      <c r="CR25" s="219"/>
      <c r="CS25" s="220"/>
      <c r="CT25" s="221"/>
      <c r="CU25" s="221"/>
      <c r="CV25" s="222" t="e">
        <f t="shared" si="178"/>
        <v>#DIV/0!</v>
      </c>
      <c r="CW25" s="219"/>
      <c r="CX25" s="220"/>
      <c r="CY25" s="221"/>
      <c r="CZ25" s="221"/>
      <c r="DA25" s="222" t="e">
        <f t="shared" si="179"/>
        <v>#DIV/0!</v>
      </c>
      <c r="DB25" s="219"/>
      <c r="DC25" s="220"/>
      <c r="DD25" s="221"/>
      <c r="DE25" s="221"/>
      <c r="DF25" s="222" t="e">
        <f t="shared" si="180"/>
        <v>#DIV/0!</v>
      </c>
      <c r="DG25" s="219"/>
      <c r="DH25" s="220"/>
      <c r="DI25" s="221"/>
      <c r="DJ25" s="221"/>
      <c r="DK25" s="222" t="e">
        <f t="shared" si="181"/>
        <v>#DIV/0!</v>
      </c>
      <c r="DL25" s="219"/>
      <c r="DM25" s="220"/>
      <c r="DN25" s="221"/>
      <c r="DO25" s="221"/>
      <c r="DP25" s="222" t="e">
        <f t="shared" si="182"/>
        <v>#DIV/0!</v>
      </c>
      <c r="DQ25" s="219"/>
    </row>
    <row r="26" spans="1:121" s="224" customFormat="1" ht="15" customHeight="1" x14ac:dyDescent="0.3">
      <c r="A26" s="254" t="str">
        <f>'spelers bestand'!B24</f>
        <v>Scheel Jaap</v>
      </c>
      <c r="B26" s="202">
        <f>'spelers bestand'!E24</f>
        <v>0.36666666660000002</v>
      </c>
      <c r="C26" s="203">
        <f>'spelers bestand'!F24</f>
        <v>10.999999998</v>
      </c>
      <c r="D26" s="204">
        <f t="shared" si="0"/>
        <v>0.3794642857142857</v>
      </c>
      <c r="E26" s="205">
        <f t="shared" si="1"/>
        <v>11.383928571428571</v>
      </c>
      <c r="F26" s="281">
        <f t="shared" si="2"/>
        <v>10</v>
      </c>
      <c r="G26" s="206">
        <f t="shared" si="3"/>
        <v>103.49025975907612</v>
      </c>
      <c r="H26" s="207">
        <f t="shared" si="4"/>
        <v>7.7272727286776854</v>
      </c>
      <c r="I26" s="208">
        <f t="shared" si="5"/>
        <v>224</v>
      </c>
      <c r="J26" s="209">
        <f t="shared" si="6"/>
        <v>85</v>
      </c>
      <c r="K26" s="210">
        <f t="shared" si="7"/>
        <v>9</v>
      </c>
      <c r="L26" s="216">
        <v>27</v>
      </c>
      <c r="M26" s="217">
        <v>11</v>
      </c>
      <c r="N26" s="213">
        <f t="shared" si="65"/>
        <v>1.0000000001818181</v>
      </c>
      <c r="O26" s="214">
        <f t="shared" si="159"/>
        <v>0.40740740740740738</v>
      </c>
      <c r="P26" s="215">
        <v>2</v>
      </c>
      <c r="Q26" s="216">
        <v>12</v>
      </c>
      <c r="R26" s="217">
        <v>11</v>
      </c>
      <c r="S26" s="212">
        <f t="shared" si="160"/>
        <v>1.0000000001818181</v>
      </c>
      <c r="T26" s="234">
        <f t="shared" si="161"/>
        <v>0.91666666666666663</v>
      </c>
      <c r="U26" s="219">
        <v>2</v>
      </c>
      <c r="V26" s="211">
        <v>30</v>
      </c>
      <c r="W26" s="212">
        <v>11</v>
      </c>
      <c r="X26" s="212">
        <f t="shared" si="162"/>
        <v>1.0000000001818181</v>
      </c>
      <c r="Y26" s="214">
        <f t="shared" si="163"/>
        <v>0.36666666666666664</v>
      </c>
      <c r="Z26" s="215">
        <v>2</v>
      </c>
      <c r="AA26" s="216">
        <v>30</v>
      </c>
      <c r="AB26" s="217">
        <v>9</v>
      </c>
      <c r="AC26" s="217">
        <f t="shared" si="164"/>
        <v>0.81818181833057857</v>
      </c>
      <c r="AD26" s="214">
        <f t="shared" si="165"/>
        <v>0.3</v>
      </c>
      <c r="AE26" s="218">
        <v>0</v>
      </c>
      <c r="AF26" s="216">
        <v>20</v>
      </c>
      <c r="AG26" s="217">
        <v>11</v>
      </c>
      <c r="AH26" s="217">
        <f t="shared" si="38"/>
        <v>1.0000000001818181</v>
      </c>
      <c r="AI26" s="214">
        <f t="shared" si="166"/>
        <v>0.55000000000000004</v>
      </c>
      <c r="AJ26" s="218">
        <v>2</v>
      </c>
      <c r="AK26" s="216">
        <v>27</v>
      </c>
      <c r="AL26" s="217">
        <v>11</v>
      </c>
      <c r="AM26" s="217">
        <f t="shared" si="39"/>
        <v>1.0000000001818181</v>
      </c>
      <c r="AN26" s="214">
        <f t="shared" si="167"/>
        <v>0.40740740740740738</v>
      </c>
      <c r="AO26" s="219">
        <v>2</v>
      </c>
      <c r="AP26" s="220">
        <v>27</v>
      </c>
      <c r="AQ26" s="221">
        <v>9</v>
      </c>
      <c r="AR26" s="217">
        <f t="shared" si="40"/>
        <v>0.81818181833057857</v>
      </c>
      <c r="AS26" s="222">
        <f t="shared" si="168"/>
        <v>0.33333333333333331</v>
      </c>
      <c r="AT26" s="219">
        <v>0</v>
      </c>
      <c r="AU26" s="220">
        <v>28</v>
      </c>
      <c r="AV26" s="221">
        <v>8</v>
      </c>
      <c r="AW26" s="217">
        <f t="shared" si="88"/>
        <v>0.72727272740495874</v>
      </c>
      <c r="AX26" s="222">
        <f t="shared" si="169"/>
        <v>0.2857142857142857</v>
      </c>
      <c r="AY26" s="219">
        <v>0</v>
      </c>
      <c r="AZ26" s="220">
        <v>23</v>
      </c>
      <c r="BA26" s="221">
        <v>4</v>
      </c>
      <c r="BB26" s="217">
        <f t="shared" si="41"/>
        <v>0.36363636370247937</v>
      </c>
      <c r="BC26" s="222">
        <f t="shared" si="170"/>
        <v>0.17391304347826086</v>
      </c>
      <c r="BD26" s="219">
        <v>0</v>
      </c>
      <c r="BE26" s="220"/>
      <c r="BF26" s="221"/>
      <c r="BG26" s="223">
        <f t="shared" si="20"/>
        <v>0</v>
      </c>
      <c r="BH26" s="222" t="e">
        <f t="shared" si="172"/>
        <v>#DIV/0!</v>
      </c>
      <c r="BI26" s="219"/>
      <c r="BJ26" s="220"/>
      <c r="BK26" s="221"/>
      <c r="BL26" s="223">
        <f t="shared" si="89"/>
        <v>0</v>
      </c>
      <c r="BM26" s="222" t="e">
        <f t="shared" si="173"/>
        <v>#DIV/0!</v>
      </c>
      <c r="BN26" s="219"/>
      <c r="BO26" s="220"/>
      <c r="BP26" s="221"/>
      <c r="BQ26" s="223">
        <f t="shared" si="90"/>
        <v>0</v>
      </c>
      <c r="BR26" s="222" t="e">
        <f t="shared" si="174"/>
        <v>#DIV/0!</v>
      </c>
      <c r="BS26" s="219"/>
      <c r="BT26" s="220"/>
      <c r="BU26" s="221"/>
      <c r="BV26" s="223">
        <f t="shared" si="42"/>
        <v>0</v>
      </c>
      <c r="BW26" s="222" t="e">
        <f t="shared" si="26"/>
        <v>#DIV/0!</v>
      </c>
      <c r="BX26" s="219"/>
      <c r="BY26" s="220"/>
      <c r="BZ26" s="221"/>
      <c r="CA26" s="223">
        <f t="shared" si="43"/>
        <v>0</v>
      </c>
      <c r="CB26" s="222" t="e">
        <f t="shared" si="27"/>
        <v>#DIV/0!</v>
      </c>
      <c r="CC26" s="219"/>
      <c r="CD26" s="220"/>
      <c r="CE26" s="221"/>
      <c r="CF26" s="221"/>
      <c r="CG26" s="222" t="e">
        <f t="shared" si="175"/>
        <v>#DIV/0!</v>
      </c>
      <c r="CH26" s="219"/>
      <c r="CI26" s="220"/>
      <c r="CJ26" s="221"/>
      <c r="CK26" s="221"/>
      <c r="CL26" s="222" t="e">
        <f t="shared" si="176"/>
        <v>#DIV/0!</v>
      </c>
      <c r="CM26" s="219"/>
      <c r="CN26" s="220"/>
      <c r="CO26" s="221"/>
      <c r="CP26" s="221"/>
      <c r="CQ26" s="222" t="e">
        <f t="shared" si="177"/>
        <v>#DIV/0!</v>
      </c>
      <c r="CR26" s="219"/>
      <c r="CS26" s="220"/>
      <c r="CT26" s="221"/>
      <c r="CU26" s="221"/>
      <c r="CV26" s="222" t="e">
        <f t="shared" si="178"/>
        <v>#DIV/0!</v>
      </c>
      <c r="CW26" s="219"/>
      <c r="CX26" s="220"/>
      <c r="CY26" s="221"/>
      <c r="CZ26" s="221"/>
      <c r="DA26" s="222" t="e">
        <f t="shared" si="179"/>
        <v>#DIV/0!</v>
      </c>
      <c r="DB26" s="219"/>
      <c r="DC26" s="220"/>
      <c r="DD26" s="221"/>
      <c r="DE26" s="221"/>
      <c r="DF26" s="222" t="e">
        <f t="shared" si="180"/>
        <v>#DIV/0!</v>
      </c>
      <c r="DG26" s="219"/>
      <c r="DH26" s="220"/>
      <c r="DI26" s="221"/>
      <c r="DJ26" s="221"/>
      <c r="DK26" s="222" t="e">
        <f t="shared" si="181"/>
        <v>#DIV/0!</v>
      </c>
      <c r="DL26" s="219"/>
      <c r="DM26" s="220"/>
      <c r="DN26" s="221"/>
      <c r="DO26" s="221"/>
      <c r="DP26" s="222" t="e">
        <f t="shared" si="182"/>
        <v>#DIV/0!</v>
      </c>
      <c r="DQ26" s="219"/>
    </row>
    <row r="27" spans="1:121" s="224" customFormat="1" ht="15" customHeight="1" x14ac:dyDescent="0.3">
      <c r="A27" s="254" t="str">
        <f>'spelers bestand'!B25</f>
        <v>Sleeuwenhoek Louis</v>
      </c>
      <c r="B27" s="202">
        <f>'spelers bestand'!E25</f>
        <v>0.3</v>
      </c>
      <c r="C27" s="203">
        <f>'spelers bestand'!F25</f>
        <v>9</v>
      </c>
      <c r="D27" s="204">
        <f t="shared" si="0"/>
        <v>0.17567567567567569</v>
      </c>
      <c r="E27" s="205">
        <f t="shared" si="1"/>
        <v>5.2702702702702702</v>
      </c>
      <c r="F27" s="281">
        <f t="shared" si="2"/>
        <v>0</v>
      </c>
      <c r="G27" s="206">
        <f t="shared" si="3"/>
        <v>58.558558558558559</v>
      </c>
      <c r="H27" s="207">
        <f t="shared" si="4"/>
        <v>1.4444444444444444</v>
      </c>
      <c r="I27" s="208">
        <f t="shared" si="5"/>
        <v>74</v>
      </c>
      <c r="J27" s="209">
        <f t="shared" si="6"/>
        <v>13</v>
      </c>
      <c r="K27" s="210">
        <f t="shared" si="7"/>
        <v>3</v>
      </c>
      <c r="L27" s="211">
        <v>17</v>
      </c>
      <c r="M27" s="212">
        <v>4</v>
      </c>
      <c r="N27" s="213">
        <f t="shared" ref="N27:N30" si="183">M27/C27</f>
        <v>0.44444444444444442</v>
      </c>
      <c r="O27" s="214">
        <f t="shared" ref="O27:O29" si="184">SUM(M27/L27)</f>
        <v>0.23529411764705882</v>
      </c>
      <c r="P27" s="215">
        <v>0</v>
      </c>
      <c r="Q27" s="211">
        <v>30</v>
      </c>
      <c r="R27" s="212">
        <v>5</v>
      </c>
      <c r="S27" s="212">
        <f t="shared" ref="S27:S29" si="185">R27/C27</f>
        <v>0.55555555555555558</v>
      </c>
      <c r="T27" s="214">
        <f t="shared" si="161"/>
        <v>0.16666666666666666</v>
      </c>
      <c r="U27" s="210">
        <v>0</v>
      </c>
      <c r="V27" s="211">
        <v>27</v>
      </c>
      <c r="W27" s="212">
        <v>4</v>
      </c>
      <c r="X27" s="212">
        <f t="shared" ref="X27:X29" si="186">W27/C27</f>
        <v>0.44444444444444442</v>
      </c>
      <c r="Y27" s="214">
        <f t="shared" ref="Y27:Y29" si="187">SUM(W27/V27)</f>
        <v>0.14814814814814814</v>
      </c>
      <c r="Z27" s="215">
        <v>0</v>
      </c>
      <c r="AA27" s="216"/>
      <c r="AB27" s="217"/>
      <c r="AC27" s="217">
        <f t="shared" ref="AC27:AC29" si="188">AB27/C27</f>
        <v>0</v>
      </c>
      <c r="AD27" s="214" t="e">
        <f t="shared" ref="AD27:AD29" si="189">SUM(AB27/AA27)</f>
        <v>#DIV/0!</v>
      </c>
      <c r="AE27" s="218"/>
      <c r="AF27" s="216"/>
      <c r="AG27" s="217"/>
      <c r="AH27" s="217">
        <f t="shared" si="38"/>
        <v>0</v>
      </c>
      <c r="AI27" s="214" t="e">
        <f t="shared" ref="AI27:AI29" si="190">SUM(AG27/AF27)</f>
        <v>#DIV/0!</v>
      </c>
      <c r="AJ27" s="218"/>
      <c r="AK27" s="216"/>
      <c r="AL27" s="217"/>
      <c r="AM27" s="217">
        <f t="shared" si="39"/>
        <v>0</v>
      </c>
      <c r="AN27" s="214" t="e">
        <f t="shared" ref="AN27:AN29" si="191">SUM(AL27/AK27)</f>
        <v>#DIV/0!</v>
      </c>
      <c r="AO27" s="219"/>
      <c r="AP27" s="220"/>
      <c r="AQ27" s="221"/>
      <c r="AR27" s="217">
        <f t="shared" si="40"/>
        <v>0</v>
      </c>
      <c r="AS27" s="222" t="e">
        <f t="shared" ref="AS27:AS29" si="192">SUM(AQ27/AP27)</f>
        <v>#DIV/0!</v>
      </c>
      <c r="AT27" s="219"/>
      <c r="AU27" s="220"/>
      <c r="AV27" s="221"/>
      <c r="AW27" s="217">
        <f t="shared" si="88"/>
        <v>0</v>
      </c>
      <c r="AX27" s="222" t="e">
        <f t="shared" ref="AX27:AX29" si="193">SUM(AV27/AU27)</f>
        <v>#DIV/0!</v>
      </c>
      <c r="AY27" s="219"/>
      <c r="AZ27" s="220"/>
      <c r="BA27" s="221"/>
      <c r="BB27" s="217">
        <f t="shared" si="41"/>
        <v>0</v>
      </c>
      <c r="BC27" s="222" t="e">
        <f t="shared" ref="BC27:BC29" si="194">SUM(BA27/AZ27)</f>
        <v>#DIV/0!</v>
      </c>
      <c r="BD27" s="219"/>
      <c r="BE27" s="220"/>
      <c r="BF27" s="221"/>
      <c r="BG27" s="223">
        <f t="shared" si="20"/>
        <v>0</v>
      </c>
      <c r="BH27" s="222" t="e">
        <f t="shared" ref="BH27:BH29" si="195">SUM(BF27/BE27)</f>
        <v>#DIV/0!</v>
      </c>
      <c r="BI27" s="219"/>
      <c r="BJ27" s="220"/>
      <c r="BK27" s="221"/>
      <c r="BL27" s="223">
        <f t="shared" si="89"/>
        <v>0</v>
      </c>
      <c r="BM27" s="222" t="e">
        <f t="shared" ref="BM27:BM29" si="196">SUM(BK27/BJ27)</f>
        <v>#DIV/0!</v>
      </c>
      <c r="BN27" s="219"/>
      <c r="BO27" s="220"/>
      <c r="BP27" s="221"/>
      <c r="BQ27" s="223">
        <f t="shared" si="90"/>
        <v>0</v>
      </c>
      <c r="BR27" s="222" t="e">
        <f t="shared" ref="BR27:BR29" si="197">SUM(BP27/BO27)</f>
        <v>#DIV/0!</v>
      </c>
      <c r="BS27" s="219"/>
      <c r="BT27" s="220"/>
      <c r="BU27" s="221"/>
      <c r="BV27" s="223">
        <f t="shared" si="42"/>
        <v>0</v>
      </c>
      <c r="BW27" s="222" t="e">
        <f t="shared" si="26"/>
        <v>#DIV/0!</v>
      </c>
      <c r="BX27" s="219"/>
      <c r="BY27" s="220"/>
      <c r="BZ27" s="221"/>
      <c r="CA27" s="223">
        <f t="shared" si="43"/>
        <v>0</v>
      </c>
      <c r="CB27" s="222" t="e">
        <f t="shared" si="27"/>
        <v>#DIV/0!</v>
      </c>
      <c r="CC27" s="219"/>
      <c r="CD27" s="220"/>
      <c r="CE27" s="221"/>
      <c r="CF27" s="221"/>
      <c r="CG27" s="222" t="e">
        <f t="shared" ref="CG27:CG29" si="198">SUM(CE27/CD27)</f>
        <v>#DIV/0!</v>
      </c>
      <c r="CH27" s="219"/>
      <c r="CI27" s="220"/>
      <c r="CJ27" s="221"/>
      <c r="CK27" s="221"/>
      <c r="CL27" s="222" t="e">
        <f t="shared" ref="CL27:CL29" si="199">SUM(CJ27/CI27)</f>
        <v>#DIV/0!</v>
      </c>
      <c r="CM27" s="219"/>
      <c r="CN27" s="220"/>
      <c r="CO27" s="221"/>
      <c r="CP27" s="221"/>
      <c r="CQ27" s="222" t="e">
        <f t="shared" ref="CQ27:CQ29" si="200">SUM(CO27/CN27)</f>
        <v>#DIV/0!</v>
      </c>
      <c r="CR27" s="219"/>
      <c r="CS27" s="220"/>
      <c r="CT27" s="221"/>
      <c r="CU27" s="221"/>
      <c r="CV27" s="222" t="e">
        <f t="shared" ref="CV27:CV29" si="201">SUM(CT27/CS27)</f>
        <v>#DIV/0!</v>
      </c>
      <c r="CW27" s="219"/>
      <c r="CX27" s="220"/>
      <c r="CY27" s="221"/>
      <c r="CZ27" s="221"/>
      <c r="DA27" s="222" t="e">
        <f t="shared" ref="DA27:DA29" si="202">SUM(CY27/CX27)</f>
        <v>#DIV/0!</v>
      </c>
      <c r="DB27" s="219"/>
      <c r="DC27" s="220"/>
      <c r="DD27" s="221"/>
      <c r="DE27" s="221"/>
      <c r="DF27" s="222" t="e">
        <f t="shared" ref="DF27:DF29" si="203">SUM(DD27/DC27)</f>
        <v>#DIV/0!</v>
      </c>
      <c r="DG27" s="219"/>
      <c r="DH27" s="220"/>
      <c r="DI27" s="221"/>
      <c r="DJ27" s="221"/>
      <c r="DK27" s="222" t="e">
        <f t="shared" ref="DK27:DK29" si="204">SUM(DI27/DH27)</f>
        <v>#DIV/0!</v>
      </c>
      <c r="DL27" s="219"/>
      <c r="DM27" s="220"/>
      <c r="DN27" s="221"/>
      <c r="DO27" s="221"/>
      <c r="DP27" s="222" t="e">
        <f t="shared" ref="DP27:DP29" si="205">SUM(DN27/DM27)</f>
        <v>#DIV/0!</v>
      </c>
      <c r="DQ27" s="219"/>
    </row>
    <row r="28" spans="1:121" s="224" customFormat="1" ht="15" customHeight="1" x14ac:dyDescent="0.3">
      <c r="A28" s="254" t="str">
        <f>'spelers bestand'!B26</f>
        <v>Ven van de Koos</v>
      </c>
      <c r="B28" s="202">
        <f>'spelers bestand'!E26</f>
        <v>0.3</v>
      </c>
      <c r="C28" s="203">
        <f>'spelers bestand'!F26</f>
        <v>9</v>
      </c>
      <c r="D28" s="204">
        <f t="shared" si="0"/>
        <v>0.25550660792951541</v>
      </c>
      <c r="E28" s="205">
        <f t="shared" si="1"/>
        <v>7.6651982378854626</v>
      </c>
      <c r="F28" s="281">
        <f t="shared" si="2"/>
        <v>12</v>
      </c>
      <c r="G28" s="206">
        <f t="shared" si="3"/>
        <v>85.16886930983847</v>
      </c>
      <c r="H28" s="207">
        <f>SUM(N28,S28,X28,AC28,AH28,AM28,AR28,AW28,BB28)</f>
        <v>6.4444444444444446</v>
      </c>
      <c r="I28" s="208">
        <f t="shared" si="5"/>
        <v>227</v>
      </c>
      <c r="J28" s="209">
        <f t="shared" si="6"/>
        <v>58</v>
      </c>
      <c r="K28" s="210">
        <f t="shared" si="7"/>
        <v>9</v>
      </c>
      <c r="L28" s="211">
        <v>30</v>
      </c>
      <c r="M28" s="212">
        <v>6</v>
      </c>
      <c r="N28" s="213">
        <f t="shared" si="183"/>
        <v>0.66666666666666663</v>
      </c>
      <c r="O28" s="214">
        <f t="shared" si="184"/>
        <v>0.2</v>
      </c>
      <c r="P28" s="215">
        <v>2</v>
      </c>
      <c r="Q28" s="211">
        <v>30</v>
      </c>
      <c r="R28" s="212">
        <v>5</v>
      </c>
      <c r="S28" s="212">
        <f t="shared" si="185"/>
        <v>0.55555555555555558</v>
      </c>
      <c r="T28" s="214">
        <f t="shared" si="161"/>
        <v>0.16666666666666666</v>
      </c>
      <c r="U28" s="210">
        <v>2</v>
      </c>
      <c r="V28" s="211">
        <v>24</v>
      </c>
      <c r="W28" s="212">
        <v>9</v>
      </c>
      <c r="X28" s="212">
        <f t="shared" si="186"/>
        <v>1</v>
      </c>
      <c r="Y28" s="214">
        <f t="shared" si="187"/>
        <v>0.375</v>
      </c>
      <c r="Z28" s="215">
        <v>2</v>
      </c>
      <c r="AA28" s="216">
        <v>30</v>
      </c>
      <c r="AB28" s="217">
        <v>3</v>
      </c>
      <c r="AC28" s="217">
        <f t="shared" si="188"/>
        <v>0.33333333333333331</v>
      </c>
      <c r="AD28" s="214">
        <f t="shared" si="189"/>
        <v>0.1</v>
      </c>
      <c r="AE28" s="218">
        <v>2</v>
      </c>
      <c r="AF28" s="216">
        <v>24</v>
      </c>
      <c r="AG28" s="217">
        <v>9</v>
      </c>
      <c r="AH28" s="217">
        <f t="shared" si="38"/>
        <v>1</v>
      </c>
      <c r="AI28" s="214">
        <f t="shared" si="190"/>
        <v>0.375</v>
      </c>
      <c r="AJ28" s="218">
        <v>2</v>
      </c>
      <c r="AK28" s="216">
        <v>26</v>
      </c>
      <c r="AL28" s="217">
        <v>8</v>
      </c>
      <c r="AM28" s="217">
        <f t="shared" si="39"/>
        <v>0.88888888888888884</v>
      </c>
      <c r="AN28" s="214">
        <f t="shared" si="191"/>
        <v>0.30769230769230771</v>
      </c>
      <c r="AO28" s="219"/>
      <c r="AP28" s="220">
        <v>30</v>
      </c>
      <c r="AQ28" s="221">
        <v>6</v>
      </c>
      <c r="AR28" s="217">
        <f t="shared" si="40"/>
        <v>0.66666666666666663</v>
      </c>
      <c r="AS28" s="222">
        <f t="shared" si="192"/>
        <v>0.2</v>
      </c>
      <c r="AT28" s="219">
        <v>0</v>
      </c>
      <c r="AU28" s="220">
        <v>18</v>
      </c>
      <c r="AV28" s="221">
        <v>3</v>
      </c>
      <c r="AW28" s="217">
        <f t="shared" si="88"/>
        <v>0.33333333333333331</v>
      </c>
      <c r="AX28" s="222">
        <f t="shared" si="193"/>
        <v>0.16666666666666666</v>
      </c>
      <c r="AY28" s="219">
        <v>0</v>
      </c>
      <c r="AZ28" s="220">
        <v>15</v>
      </c>
      <c r="BA28" s="221">
        <v>9</v>
      </c>
      <c r="BB28" s="217">
        <f t="shared" si="41"/>
        <v>1</v>
      </c>
      <c r="BC28" s="222">
        <f t="shared" si="194"/>
        <v>0.6</v>
      </c>
      <c r="BD28" s="219">
        <v>2</v>
      </c>
      <c r="BE28" s="220"/>
      <c r="BF28" s="221"/>
      <c r="BG28" s="223">
        <f t="shared" si="20"/>
        <v>0</v>
      </c>
      <c r="BH28" s="222" t="e">
        <f t="shared" si="195"/>
        <v>#DIV/0!</v>
      </c>
      <c r="BI28" s="219"/>
      <c r="BJ28" s="220"/>
      <c r="BK28" s="221"/>
      <c r="BL28" s="223">
        <f t="shared" si="89"/>
        <v>0</v>
      </c>
      <c r="BM28" s="222" t="e">
        <f t="shared" si="196"/>
        <v>#DIV/0!</v>
      </c>
      <c r="BN28" s="219"/>
      <c r="BO28" s="220"/>
      <c r="BP28" s="221"/>
      <c r="BQ28" s="223">
        <f t="shared" si="90"/>
        <v>0</v>
      </c>
      <c r="BR28" s="222" t="e">
        <f t="shared" si="197"/>
        <v>#DIV/0!</v>
      </c>
      <c r="BS28" s="219"/>
      <c r="BT28" s="220"/>
      <c r="BU28" s="221"/>
      <c r="BV28" s="223">
        <f t="shared" si="42"/>
        <v>0</v>
      </c>
      <c r="BW28" s="222" t="e">
        <f t="shared" si="26"/>
        <v>#DIV/0!</v>
      </c>
      <c r="BX28" s="219"/>
      <c r="BY28" s="220"/>
      <c r="BZ28" s="221"/>
      <c r="CA28" s="223">
        <f t="shared" si="43"/>
        <v>0</v>
      </c>
      <c r="CB28" s="222" t="e">
        <f t="shared" si="27"/>
        <v>#DIV/0!</v>
      </c>
      <c r="CC28" s="219"/>
      <c r="CD28" s="220"/>
      <c r="CE28" s="221"/>
      <c r="CF28" s="221"/>
      <c r="CG28" s="222" t="e">
        <f t="shared" si="198"/>
        <v>#DIV/0!</v>
      </c>
      <c r="CH28" s="219"/>
      <c r="CI28" s="220"/>
      <c r="CJ28" s="221"/>
      <c r="CK28" s="221"/>
      <c r="CL28" s="222" t="e">
        <f t="shared" si="199"/>
        <v>#DIV/0!</v>
      </c>
      <c r="CM28" s="219"/>
      <c r="CN28" s="220"/>
      <c r="CO28" s="221"/>
      <c r="CP28" s="221"/>
      <c r="CQ28" s="222" t="e">
        <f t="shared" si="200"/>
        <v>#DIV/0!</v>
      </c>
      <c r="CR28" s="219"/>
      <c r="CS28" s="220"/>
      <c r="CT28" s="221"/>
      <c r="CU28" s="221"/>
      <c r="CV28" s="222" t="e">
        <f t="shared" si="201"/>
        <v>#DIV/0!</v>
      </c>
      <c r="CW28" s="219"/>
      <c r="CX28" s="220"/>
      <c r="CY28" s="221"/>
      <c r="CZ28" s="221"/>
      <c r="DA28" s="222" t="e">
        <f t="shared" si="202"/>
        <v>#DIV/0!</v>
      </c>
      <c r="DB28" s="219"/>
      <c r="DC28" s="220"/>
      <c r="DD28" s="221"/>
      <c r="DE28" s="221"/>
      <c r="DF28" s="222" t="e">
        <f t="shared" si="203"/>
        <v>#DIV/0!</v>
      </c>
      <c r="DG28" s="219"/>
      <c r="DH28" s="220"/>
      <c r="DI28" s="221"/>
      <c r="DJ28" s="221"/>
      <c r="DK28" s="222" t="e">
        <f t="shared" si="204"/>
        <v>#DIV/0!</v>
      </c>
      <c r="DL28" s="219"/>
      <c r="DM28" s="220"/>
      <c r="DN28" s="221"/>
      <c r="DO28" s="221"/>
      <c r="DP28" s="222" t="e">
        <f t="shared" si="205"/>
        <v>#DIV/0!</v>
      </c>
      <c r="DQ28" s="219"/>
    </row>
    <row r="29" spans="1:121" s="224" customFormat="1" ht="15" customHeight="1" x14ac:dyDescent="0.3">
      <c r="A29" s="254" t="str">
        <f>'spelers bestand'!B27</f>
        <v>Vlooswijk Cees</v>
      </c>
      <c r="B29" s="202">
        <f>'spelers bestand'!E27</f>
        <v>0.4</v>
      </c>
      <c r="C29" s="203">
        <f>'spelers bestand'!F27</f>
        <v>12</v>
      </c>
      <c r="D29" s="204">
        <f t="shared" si="0"/>
        <v>0.36440677966101692</v>
      </c>
      <c r="E29" s="205">
        <f t="shared" si="1"/>
        <v>10.932203389830507</v>
      </c>
      <c r="F29" s="281">
        <f t="shared" si="2"/>
        <v>12</v>
      </c>
      <c r="G29" s="206">
        <f t="shared" si="3"/>
        <v>91.101694915254228</v>
      </c>
      <c r="H29" s="207">
        <f t="shared" si="4"/>
        <v>7.1666666666666661</v>
      </c>
      <c r="I29" s="208">
        <f t="shared" si="5"/>
        <v>236</v>
      </c>
      <c r="J29" s="209">
        <f t="shared" si="6"/>
        <v>86</v>
      </c>
      <c r="K29" s="210">
        <f t="shared" si="7"/>
        <v>9</v>
      </c>
      <c r="L29" s="211">
        <v>18</v>
      </c>
      <c r="M29" s="212">
        <v>12</v>
      </c>
      <c r="N29" s="213">
        <f t="shared" si="183"/>
        <v>1</v>
      </c>
      <c r="O29" s="214">
        <f t="shared" si="184"/>
        <v>0.66666666666666663</v>
      </c>
      <c r="P29" s="215">
        <v>2</v>
      </c>
      <c r="Q29" s="211">
        <v>30</v>
      </c>
      <c r="R29" s="212">
        <v>11</v>
      </c>
      <c r="S29" s="212">
        <f t="shared" si="185"/>
        <v>0.91666666666666663</v>
      </c>
      <c r="T29" s="214">
        <f t="shared" ref="T29" si="206">SUM(R29/Q29)</f>
        <v>0.36666666666666664</v>
      </c>
      <c r="U29" s="210">
        <v>2</v>
      </c>
      <c r="V29" s="211">
        <v>28</v>
      </c>
      <c r="W29" s="212">
        <v>12</v>
      </c>
      <c r="X29" s="212">
        <f t="shared" si="186"/>
        <v>1</v>
      </c>
      <c r="Y29" s="214">
        <f t="shared" si="187"/>
        <v>0.42857142857142855</v>
      </c>
      <c r="Z29" s="215">
        <v>2</v>
      </c>
      <c r="AA29" s="216">
        <v>30</v>
      </c>
      <c r="AB29" s="217">
        <v>8</v>
      </c>
      <c r="AC29" s="217">
        <f t="shared" si="188"/>
        <v>0.66666666666666663</v>
      </c>
      <c r="AD29" s="214">
        <f t="shared" si="189"/>
        <v>0.26666666666666666</v>
      </c>
      <c r="AE29" s="218">
        <v>0</v>
      </c>
      <c r="AF29" s="216">
        <v>25</v>
      </c>
      <c r="AG29" s="217">
        <v>12</v>
      </c>
      <c r="AH29" s="217">
        <f t="shared" si="38"/>
        <v>1</v>
      </c>
      <c r="AI29" s="214">
        <f t="shared" si="190"/>
        <v>0.48</v>
      </c>
      <c r="AJ29" s="218">
        <v>2</v>
      </c>
      <c r="AK29" s="216">
        <v>30</v>
      </c>
      <c r="AL29" s="217">
        <v>11</v>
      </c>
      <c r="AM29" s="217">
        <f t="shared" si="39"/>
        <v>0.91666666666666663</v>
      </c>
      <c r="AN29" s="214">
        <f t="shared" si="191"/>
        <v>0.36666666666666664</v>
      </c>
      <c r="AO29" s="219">
        <v>2</v>
      </c>
      <c r="AP29" s="220">
        <v>28</v>
      </c>
      <c r="AQ29" s="221">
        <v>12</v>
      </c>
      <c r="AR29" s="217">
        <f t="shared" si="40"/>
        <v>1</v>
      </c>
      <c r="AS29" s="222">
        <f t="shared" si="192"/>
        <v>0.42857142857142855</v>
      </c>
      <c r="AT29" s="219">
        <v>2</v>
      </c>
      <c r="AU29" s="220">
        <v>25</v>
      </c>
      <c r="AV29" s="221">
        <v>4</v>
      </c>
      <c r="AW29" s="217">
        <f t="shared" si="88"/>
        <v>0.33333333333333331</v>
      </c>
      <c r="AX29" s="222">
        <f t="shared" si="193"/>
        <v>0.16</v>
      </c>
      <c r="AY29" s="219">
        <v>0</v>
      </c>
      <c r="AZ29" s="220">
        <v>22</v>
      </c>
      <c r="BA29" s="221">
        <v>4</v>
      </c>
      <c r="BB29" s="217">
        <f t="shared" si="41"/>
        <v>0.33333333333333331</v>
      </c>
      <c r="BC29" s="222">
        <f t="shared" si="194"/>
        <v>0.18181818181818182</v>
      </c>
      <c r="BD29" s="219">
        <v>0</v>
      </c>
      <c r="BE29" s="220"/>
      <c r="BF29" s="221"/>
      <c r="BG29" s="223">
        <f t="shared" si="20"/>
        <v>0</v>
      </c>
      <c r="BH29" s="222" t="e">
        <f t="shared" si="195"/>
        <v>#DIV/0!</v>
      </c>
      <c r="BI29" s="219"/>
      <c r="BJ29" s="220"/>
      <c r="BK29" s="221"/>
      <c r="BL29" s="223">
        <f t="shared" si="89"/>
        <v>0</v>
      </c>
      <c r="BM29" s="222" t="e">
        <f t="shared" si="196"/>
        <v>#DIV/0!</v>
      </c>
      <c r="BN29" s="219"/>
      <c r="BO29" s="220"/>
      <c r="BP29" s="221"/>
      <c r="BQ29" s="223">
        <f t="shared" si="90"/>
        <v>0</v>
      </c>
      <c r="BR29" s="222" t="e">
        <f t="shared" si="197"/>
        <v>#DIV/0!</v>
      </c>
      <c r="BS29" s="219"/>
      <c r="BT29" s="220"/>
      <c r="BU29" s="221"/>
      <c r="BV29" s="223">
        <f t="shared" si="42"/>
        <v>0</v>
      </c>
      <c r="BW29" s="222" t="e">
        <f t="shared" si="26"/>
        <v>#DIV/0!</v>
      </c>
      <c r="BX29" s="219"/>
      <c r="BY29" s="220"/>
      <c r="BZ29" s="221"/>
      <c r="CA29" s="223">
        <f t="shared" si="43"/>
        <v>0</v>
      </c>
      <c r="CB29" s="222" t="e">
        <f t="shared" si="27"/>
        <v>#DIV/0!</v>
      </c>
      <c r="CC29" s="219"/>
      <c r="CD29" s="220"/>
      <c r="CE29" s="221"/>
      <c r="CF29" s="221"/>
      <c r="CG29" s="222" t="e">
        <f t="shared" si="198"/>
        <v>#DIV/0!</v>
      </c>
      <c r="CH29" s="219"/>
      <c r="CI29" s="220"/>
      <c r="CJ29" s="221"/>
      <c r="CK29" s="221"/>
      <c r="CL29" s="222" t="e">
        <f t="shared" si="199"/>
        <v>#DIV/0!</v>
      </c>
      <c r="CM29" s="219"/>
      <c r="CN29" s="220"/>
      <c r="CO29" s="221"/>
      <c r="CP29" s="221"/>
      <c r="CQ29" s="222" t="e">
        <f t="shared" si="200"/>
        <v>#DIV/0!</v>
      </c>
      <c r="CR29" s="219"/>
      <c r="CS29" s="220"/>
      <c r="CT29" s="221"/>
      <c r="CU29" s="221"/>
      <c r="CV29" s="222" t="e">
        <f t="shared" si="201"/>
        <v>#DIV/0!</v>
      </c>
      <c r="CW29" s="219"/>
      <c r="CX29" s="220"/>
      <c r="CY29" s="221"/>
      <c r="CZ29" s="221"/>
      <c r="DA29" s="222" t="e">
        <f t="shared" si="202"/>
        <v>#DIV/0!</v>
      </c>
      <c r="DB29" s="219"/>
      <c r="DC29" s="220"/>
      <c r="DD29" s="221"/>
      <c r="DE29" s="221"/>
      <c r="DF29" s="222" t="e">
        <f t="shared" si="203"/>
        <v>#DIV/0!</v>
      </c>
      <c r="DG29" s="219"/>
      <c r="DH29" s="220"/>
      <c r="DI29" s="221"/>
      <c r="DJ29" s="221"/>
      <c r="DK29" s="222" t="e">
        <f t="shared" si="204"/>
        <v>#DIV/0!</v>
      </c>
      <c r="DL29" s="219"/>
      <c r="DM29" s="220"/>
      <c r="DN29" s="221"/>
      <c r="DO29" s="221"/>
      <c r="DP29" s="222" t="e">
        <f t="shared" si="205"/>
        <v>#DIV/0!</v>
      </c>
      <c r="DQ29" s="219"/>
    </row>
    <row r="30" spans="1:121" s="224" customFormat="1" ht="15" customHeight="1" x14ac:dyDescent="0.3">
      <c r="A30" s="254" t="str">
        <f>'spelers bestand'!B28</f>
        <v xml:space="preserve">Westland Ries </v>
      </c>
      <c r="B30" s="202">
        <f>'spelers bestand'!E28</f>
        <v>0.3</v>
      </c>
      <c r="C30" s="203">
        <f>'spelers bestand'!F28</f>
        <v>9</v>
      </c>
      <c r="D30" s="204">
        <f t="shared" si="0"/>
        <v>0.23863636363636365</v>
      </c>
      <c r="E30" s="205">
        <f t="shared" si="1"/>
        <v>7.1590909090909092</v>
      </c>
      <c r="F30" s="281">
        <f t="shared" si="2"/>
        <v>2</v>
      </c>
      <c r="G30" s="206">
        <f t="shared" si="3"/>
        <v>79.545454545454547</v>
      </c>
      <c r="H30" s="207">
        <f t="shared" si="4"/>
        <v>2.333333333333333</v>
      </c>
      <c r="I30" s="208">
        <f t="shared" si="5"/>
        <v>88</v>
      </c>
      <c r="J30" s="209">
        <f t="shared" si="6"/>
        <v>21</v>
      </c>
      <c r="K30" s="210">
        <f t="shared" si="7"/>
        <v>3</v>
      </c>
      <c r="L30" s="211">
        <v>30</v>
      </c>
      <c r="M30" s="212">
        <v>6</v>
      </c>
      <c r="N30" s="213">
        <f t="shared" si="183"/>
        <v>0.66666666666666663</v>
      </c>
      <c r="O30" s="214">
        <f t="shared" ref="O30" si="207">SUM(M30/L30)</f>
        <v>0.2</v>
      </c>
      <c r="P30" s="215">
        <v>0</v>
      </c>
      <c r="Q30" s="211">
        <v>30</v>
      </c>
      <c r="R30" s="212">
        <v>6</v>
      </c>
      <c r="S30" s="212">
        <f t="shared" ref="S30" si="208">R30/C30</f>
        <v>0.66666666666666663</v>
      </c>
      <c r="T30" s="214">
        <f t="shared" ref="T30" si="209">SUM(R30/Q30)</f>
        <v>0.2</v>
      </c>
      <c r="U30" s="210">
        <v>0</v>
      </c>
      <c r="V30" s="211">
        <v>28</v>
      </c>
      <c r="W30" s="212">
        <v>9</v>
      </c>
      <c r="X30" s="212">
        <f t="shared" ref="X30" si="210">W30/C30</f>
        <v>1</v>
      </c>
      <c r="Y30" s="214">
        <f t="shared" ref="Y30" si="211">SUM(W30/V30)</f>
        <v>0.32142857142857145</v>
      </c>
      <c r="Z30" s="215">
        <v>2</v>
      </c>
      <c r="AA30" s="216"/>
      <c r="AB30" s="217"/>
      <c r="AC30" s="217">
        <f t="shared" ref="AC30" si="212">AB30/C30</f>
        <v>0</v>
      </c>
      <c r="AD30" s="214" t="e">
        <f t="shared" ref="AD30" si="213">SUM(AB30/AA30)</f>
        <v>#DIV/0!</v>
      </c>
      <c r="AE30" s="218"/>
      <c r="AF30" s="216"/>
      <c r="AG30" s="217"/>
      <c r="AH30" s="217">
        <f t="shared" ref="AH30" si="214">AG30/C30</f>
        <v>0</v>
      </c>
      <c r="AI30" s="214" t="e">
        <f t="shared" ref="AI30" si="215">SUM(AG30/AF30)</f>
        <v>#DIV/0!</v>
      </c>
      <c r="AJ30" s="218"/>
      <c r="AK30" s="216"/>
      <c r="AL30" s="217"/>
      <c r="AM30" s="217">
        <f t="shared" ref="AM30" si="216">AL30/C30</f>
        <v>0</v>
      </c>
      <c r="AN30" s="214" t="e">
        <f t="shared" ref="AN30" si="217">SUM(AL30/AK30)</f>
        <v>#DIV/0!</v>
      </c>
      <c r="AO30" s="219"/>
      <c r="AP30" s="220"/>
      <c r="AQ30" s="221"/>
      <c r="AR30" s="217">
        <f t="shared" ref="AR30" si="218">AQ30/C30</f>
        <v>0</v>
      </c>
      <c r="AS30" s="222" t="e">
        <f t="shared" ref="AS30" si="219">SUM(AQ30/AP30)</f>
        <v>#DIV/0!</v>
      </c>
      <c r="AT30" s="219"/>
      <c r="AU30" s="220"/>
      <c r="AV30" s="221"/>
      <c r="AW30" s="217">
        <f t="shared" ref="AW30" si="220">AV30/C30</f>
        <v>0</v>
      </c>
      <c r="AX30" s="222" t="e">
        <f t="shared" ref="AX30" si="221">SUM(AV30/AU30)</f>
        <v>#DIV/0!</v>
      </c>
      <c r="AY30" s="219"/>
      <c r="AZ30" s="220"/>
      <c r="BA30" s="221"/>
      <c r="BB30" s="217">
        <f t="shared" ref="BB30" si="222">BA30/C30</f>
        <v>0</v>
      </c>
      <c r="BC30" s="222" t="e">
        <f t="shared" ref="BC30" si="223">SUM(BA30/AZ30)</f>
        <v>#DIV/0!</v>
      </c>
      <c r="BD30" s="219"/>
      <c r="BE30" s="220"/>
      <c r="BF30" s="221"/>
      <c r="BG30" s="223">
        <f t="shared" ref="BG30" si="224">BF30/C30</f>
        <v>0</v>
      </c>
      <c r="BH30" s="222" t="e">
        <f t="shared" ref="BH30" si="225">SUM(BF30/BE30)</f>
        <v>#DIV/0!</v>
      </c>
      <c r="BI30" s="219"/>
      <c r="BJ30" s="220"/>
      <c r="BK30" s="221"/>
      <c r="BL30" s="223">
        <f t="shared" ref="BL30" si="226">BK30/C30</f>
        <v>0</v>
      </c>
      <c r="BM30" s="222" t="e">
        <f t="shared" ref="BM30" si="227">SUM(BK30/BJ30)</f>
        <v>#DIV/0!</v>
      </c>
      <c r="BN30" s="219"/>
      <c r="BO30" s="220"/>
      <c r="BP30" s="221"/>
      <c r="BQ30" s="223">
        <f t="shared" ref="BQ30" si="228">BP30/C30</f>
        <v>0</v>
      </c>
      <c r="BR30" s="222" t="e">
        <f t="shared" ref="BR30" si="229">SUM(BP30/BO30)</f>
        <v>#DIV/0!</v>
      </c>
      <c r="BS30" s="219"/>
      <c r="BT30" s="220"/>
      <c r="BU30" s="221"/>
      <c r="BV30" s="223">
        <f t="shared" ref="BV30" si="230">BU30/C30</f>
        <v>0</v>
      </c>
      <c r="BW30" s="222" t="e">
        <f t="shared" ref="BW30" si="231">SUM(BU30/BT30)</f>
        <v>#DIV/0!</v>
      </c>
      <c r="BX30" s="219"/>
      <c r="BY30" s="220"/>
      <c r="BZ30" s="221"/>
      <c r="CA30" s="223">
        <f t="shared" si="43"/>
        <v>0</v>
      </c>
      <c r="CB30" s="222" t="e">
        <f t="shared" si="27"/>
        <v>#DIV/0!</v>
      </c>
      <c r="CC30" s="219"/>
      <c r="CD30" s="220"/>
      <c r="CE30" s="221"/>
      <c r="CF30" s="221"/>
      <c r="CG30" s="222" t="e">
        <f t="shared" ref="CG30" si="232">SUM(CE30/CD30)</f>
        <v>#DIV/0!</v>
      </c>
      <c r="CH30" s="219"/>
      <c r="CI30" s="220"/>
      <c r="CJ30" s="221"/>
      <c r="CK30" s="221"/>
      <c r="CL30" s="222" t="e">
        <f t="shared" ref="CL30" si="233">SUM(CJ30/CI30)</f>
        <v>#DIV/0!</v>
      </c>
      <c r="CM30" s="219"/>
      <c r="CN30" s="220"/>
      <c r="CO30" s="221"/>
      <c r="CP30" s="221"/>
      <c r="CQ30" s="222" t="e">
        <f t="shared" ref="CQ30" si="234">SUM(CO30/CN30)</f>
        <v>#DIV/0!</v>
      </c>
      <c r="CR30" s="219"/>
      <c r="CS30" s="220"/>
      <c r="CT30" s="221"/>
      <c r="CU30" s="221"/>
      <c r="CV30" s="222" t="e">
        <f t="shared" ref="CV30" si="235">SUM(CT30/CS30)</f>
        <v>#DIV/0!</v>
      </c>
      <c r="CW30" s="219"/>
      <c r="CX30" s="220"/>
      <c r="CY30" s="221"/>
      <c r="CZ30" s="221"/>
      <c r="DA30" s="222" t="e">
        <f t="shared" ref="DA30" si="236">SUM(CY30/CX30)</f>
        <v>#DIV/0!</v>
      </c>
      <c r="DB30" s="219"/>
      <c r="DC30" s="220"/>
      <c r="DD30" s="221"/>
      <c r="DE30" s="221"/>
      <c r="DF30" s="222" t="e">
        <f t="shared" ref="DF30" si="237">SUM(DD30/DC30)</f>
        <v>#DIV/0!</v>
      </c>
      <c r="DG30" s="219"/>
      <c r="DH30" s="220"/>
      <c r="DI30" s="221"/>
      <c r="DJ30" s="221"/>
      <c r="DK30" s="222" t="e">
        <f t="shared" ref="DK30" si="238">SUM(DI30/DH30)</f>
        <v>#DIV/0!</v>
      </c>
      <c r="DL30" s="219"/>
      <c r="DM30" s="220"/>
      <c r="DN30" s="221"/>
      <c r="DO30" s="221"/>
      <c r="DP30" s="222" t="e">
        <f t="shared" ref="DP30" si="239">SUM(DN30/DM30)</f>
        <v>#DIV/0!</v>
      </c>
      <c r="DQ30" s="219"/>
    </row>
    <row r="31" spans="1:121" s="224" customFormat="1" ht="14.25" customHeight="1" x14ac:dyDescent="0.3">
      <c r="A31" s="254" t="str">
        <f>'spelers bestand'!B29</f>
        <v>Wijk v.Ton</v>
      </c>
      <c r="B31" s="202">
        <f>'spelers bestand'!E29</f>
        <v>0.36666666660000002</v>
      </c>
      <c r="C31" s="203">
        <f>'spelers bestand'!F29</f>
        <v>10.999999998</v>
      </c>
      <c r="D31" s="204">
        <f t="shared" ref="D31:D35" si="240">SUM(J31/I31)</f>
        <v>0.31901840490797545</v>
      </c>
      <c r="E31" s="205">
        <f t="shared" ref="E31:E35" si="241">SUM(D31*30)</f>
        <v>9.5705521472392636</v>
      </c>
      <c r="F31" s="281">
        <f t="shared" ref="F31:F35" si="242">SUM(P31+U31+Z31+AE31+AJ31+AO31+AT31+AY31+BD31+BI31+BN31+BS31+BX31+CC31+CH31+CM31+CR31+CW31+DB31+DG31+DL31+DQ31)</f>
        <v>6</v>
      </c>
      <c r="G31" s="206">
        <f t="shared" ref="G31:G35" si="243">D31/B31*100</f>
        <v>87.005019536176036</v>
      </c>
      <c r="H31" s="207">
        <f t="shared" ref="H31:H35" si="244">SUM(N31,S31,X31,AC31,AH31,AM31,AR31,AW31,BB31)</f>
        <v>4.7272727281322311</v>
      </c>
      <c r="I31" s="208">
        <f t="shared" ref="I31:I35" si="245">SUM(L31+Q31+V31+AA31+AF31+AK31+AP31+AU31+AZ31+BE31+BJ31+BO31+BT31+BY31+CD31+CI31+CN31+CS31+CX31+DC31+DH31+DM31)</f>
        <v>163</v>
      </c>
      <c r="J31" s="209">
        <f t="shared" ref="J31:J35" si="246">SUM(M31+R31+W31+AB31+AG31+AL31+AQ31+AV31+BA31+BF31+BK31+BP31+BU31+BZ31+CE31+CJ31+CO31+CT31+CY31+DD31+DI31+DN31)</f>
        <v>52</v>
      </c>
      <c r="K31" s="210">
        <f t="shared" ref="K31:K35" si="247">COUNT(L31,Q31,V31,AA31,AF31,AK31,AP31,AU31,AZ31,BE31,BJ31,BO31,BT31,BY31,CD31,CI31,CN31,CS31,CX31,DC31,DH31,DM31)</f>
        <v>6</v>
      </c>
      <c r="L31" s="211">
        <v>30</v>
      </c>
      <c r="M31" s="212">
        <v>7</v>
      </c>
      <c r="N31" s="213">
        <f t="shared" ref="N31:N35" si="248">M31/C31</f>
        <v>0.6363636364793388</v>
      </c>
      <c r="O31" s="214">
        <f t="shared" ref="O31:O35" si="249">SUM(M31/L31)</f>
        <v>0.23333333333333334</v>
      </c>
      <c r="P31" s="215">
        <v>0</v>
      </c>
      <c r="Q31" s="211">
        <v>30</v>
      </c>
      <c r="R31" s="212">
        <v>10</v>
      </c>
      <c r="S31" s="212">
        <f t="shared" ref="S31:S35" si="250">R31/C31</f>
        <v>0.9090909092561984</v>
      </c>
      <c r="T31" s="214">
        <f t="shared" ref="T31:T35" si="251">SUM(R31/Q31)</f>
        <v>0.33333333333333331</v>
      </c>
      <c r="U31" s="210">
        <v>2</v>
      </c>
      <c r="V31" s="211">
        <v>24</v>
      </c>
      <c r="W31" s="212">
        <v>10</v>
      </c>
      <c r="X31" s="212">
        <f t="shared" ref="X31:X35" si="252">W31/C31</f>
        <v>0.9090909092561984</v>
      </c>
      <c r="Y31" s="214">
        <f t="shared" ref="Y31:Y35" si="253">SUM(W31/V31)</f>
        <v>0.41666666666666669</v>
      </c>
      <c r="Z31" s="215">
        <v>0</v>
      </c>
      <c r="AA31" s="216">
        <v>30</v>
      </c>
      <c r="AB31" s="217">
        <v>9</v>
      </c>
      <c r="AC31" s="217">
        <f t="shared" ref="AC31:AC35" si="254">AB31/C31</f>
        <v>0.81818181833057857</v>
      </c>
      <c r="AD31" s="214">
        <f t="shared" ref="AD31:AD35" si="255">SUM(AB31/AA31)</f>
        <v>0.3</v>
      </c>
      <c r="AE31" s="218">
        <v>2</v>
      </c>
      <c r="AF31" s="216">
        <v>25</v>
      </c>
      <c r="AG31" s="217">
        <v>5</v>
      </c>
      <c r="AH31" s="217">
        <f t="shared" ref="AH31:AH35" si="256">AG31/C31</f>
        <v>0.4545454546280992</v>
      </c>
      <c r="AI31" s="214">
        <f t="shared" ref="AI31:AI35" si="257">SUM(AG31/AF31)</f>
        <v>0.2</v>
      </c>
      <c r="AJ31" s="218">
        <v>0</v>
      </c>
      <c r="AK31" s="216">
        <v>24</v>
      </c>
      <c r="AL31" s="217">
        <v>11</v>
      </c>
      <c r="AM31" s="217">
        <f t="shared" ref="AM31:AM35" si="258">AL31/C31</f>
        <v>1.0000000001818181</v>
      </c>
      <c r="AN31" s="214">
        <f t="shared" ref="AN31:AN35" si="259">SUM(AL31/AK31)</f>
        <v>0.45833333333333331</v>
      </c>
      <c r="AO31" s="219">
        <v>2</v>
      </c>
      <c r="AP31" s="220"/>
      <c r="AQ31" s="221"/>
      <c r="AR31" s="217">
        <f t="shared" ref="AR31:AR35" si="260">AQ31/C31</f>
        <v>0</v>
      </c>
      <c r="AS31" s="222" t="e">
        <f t="shared" ref="AS31:AS35" si="261">SUM(AQ31/AP31)</f>
        <v>#DIV/0!</v>
      </c>
      <c r="AT31" s="219"/>
      <c r="AU31" s="220"/>
      <c r="AV31" s="221"/>
      <c r="AW31" s="217">
        <f t="shared" ref="AW31:AW35" si="262">AV31/C31</f>
        <v>0</v>
      </c>
      <c r="AX31" s="222" t="e">
        <f t="shared" ref="AX31:AX35" si="263">SUM(AV31/AU31)</f>
        <v>#DIV/0!</v>
      </c>
      <c r="AY31" s="219"/>
      <c r="AZ31" s="220"/>
      <c r="BA31" s="221"/>
      <c r="BB31" s="217">
        <f t="shared" ref="BB31:BB35" si="264">BA31/C31</f>
        <v>0</v>
      </c>
      <c r="BC31" s="222" t="e">
        <f t="shared" ref="BC31:BC35" si="265">SUM(BA31/AZ31)</f>
        <v>#DIV/0!</v>
      </c>
      <c r="BD31" s="219"/>
      <c r="BE31" s="220"/>
      <c r="BF31" s="221"/>
      <c r="BG31" s="223">
        <f t="shared" ref="BG31:BG35" si="266">BF31/C31</f>
        <v>0</v>
      </c>
      <c r="BH31" s="222" t="e">
        <f t="shared" ref="BH31:BH35" si="267">SUM(BF31/BE31)</f>
        <v>#DIV/0!</v>
      </c>
      <c r="BI31" s="219"/>
      <c r="BJ31" s="220"/>
      <c r="BK31" s="221"/>
      <c r="BL31" s="223">
        <f t="shared" ref="BL31:BL35" si="268">BK31/C31</f>
        <v>0</v>
      </c>
      <c r="BM31" s="222" t="e">
        <f t="shared" ref="BM31:BM35" si="269">SUM(BK31/BJ31)</f>
        <v>#DIV/0!</v>
      </c>
      <c r="BN31" s="219"/>
      <c r="BO31" s="220"/>
      <c r="BP31" s="221"/>
      <c r="BQ31" s="223">
        <f t="shared" ref="BQ31:BQ35" si="270">BP31/C31</f>
        <v>0</v>
      </c>
      <c r="BR31" s="222" t="e">
        <f t="shared" ref="BR31:BR35" si="271">SUM(BP31/BO31)</f>
        <v>#DIV/0!</v>
      </c>
      <c r="BS31" s="219"/>
      <c r="BT31" s="220"/>
      <c r="BU31" s="221"/>
      <c r="BV31" s="223">
        <f t="shared" ref="BV31:BV35" si="272">BU31/C31</f>
        <v>0</v>
      </c>
      <c r="BW31" s="222" t="e">
        <f t="shared" ref="BW31:BW35" si="273">SUM(BU31/BT31)</f>
        <v>#DIV/0!</v>
      </c>
      <c r="BX31" s="219"/>
      <c r="BY31" s="220"/>
      <c r="BZ31" s="221"/>
      <c r="CA31" s="223">
        <f t="shared" ref="CA31:CA35" si="274">BZ31/C31</f>
        <v>0</v>
      </c>
      <c r="CB31" s="222" t="e">
        <f t="shared" ref="CB31:CB35" si="275">SUM(BZ31/BY31)</f>
        <v>#DIV/0!</v>
      </c>
      <c r="CC31" s="219"/>
      <c r="CD31" s="220"/>
      <c r="CE31" s="221"/>
      <c r="CF31" s="221"/>
      <c r="CG31" s="222" t="e">
        <f t="shared" ref="CG31:CG35" si="276">SUM(CE31/CD31)</f>
        <v>#DIV/0!</v>
      </c>
      <c r="CH31" s="219"/>
      <c r="CI31" s="220"/>
      <c r="CJ31" s="221"/>
      <c r="CK31" s="221"/>
      <c r="CL31" s="222" t="e">
        <f t="shared" ref="CL31:CL35" si="277">SUM(CJ31/CI31)</f>
        <v>#DIV/0!</v>
      </c>
      <c r="CM31" s="219"/>
      <c r="CN31" s="220"/>
      <c r="CO31" s="221"/>
      <c r="CP31" s="221"/>
      <c r="CQ31" s="222" t="e">
        <f t="shared" ref="CQ31:CQ35" si="278">SUM(CO31/CN31)</f>
        <v>#DIV/0!</v>
      </c>
      <c r="CR31" s="219"/>
      <c r="CS31" s="220"/>
      <c r="CT31" s="221"/>
      <c r="CU31" s="221"/>
      <c r="CV31" s="222" t="e">
        <f t="shared" ref="CV31:CV35" si="279">SUM(CT31/CS31)</f>
        <v>#DIV/0!</v>
      </c>
      <c r="CW31" s="219"/>
      <c r="CX31" s="220"/>
      <c r="CY31" s="221"/>
      <c r="CZ31" s="221"/>
      <c r="DA31" s="222" t="e">
        <f t="shared" ref="DA31:DA35" si="280">SUM(CY31/CX31)</f>
        <v>#DIV/0!</v>
      </c>
      <c r="DB31" s="219"/>
      <c r="DC31" s="220"/>
      <c r="DD31" s="221"/>
      <c r="DE31" s="221"/>
      <c r="DF31" s="222" t="e">
        <f t="shared" ref="DF31:DF35" si="281">SUM(DD31/DC31)</f>
        <v>#DIV/0!</v>
      </c>
      <c r="DG31" s="219"/>
      <c r="DH31" s="220"/>
      <c r="DI31" s="221"/>
      <c r="DJ31" s="221"/>
      <c r="DK31" s="222" t="e">
        <f t="shared" ref="DK31:DK35" si="282">SUM(DI31/DH31)</f>
        <v>#DIV/0!</v>
      </c>
      <c r="DL31" s="219"/>
      <c r="DM31" s="220"/>
      <c r="DN31" s="221"/>
      <c r="DO31" s="221"/>
      <c r="DP31" s="222" t="e">
        <f t="shared" ref="DP31:DP35" si="283">SUM(DN31/DM31)</f>
        <v>#DIV/0!</v>
      </c>
      <c r="DQ31" s="219"/>
    </row>
    <row r="32" spans="1:121" s="224" customFormat="1" ht="15" customHeight="1" x14ac:dyDescent="0.3">
      <c r="A32" s="254" t="str">
        <f>'spelers bestand'!B30</f>
        <v>Wissel de Ben</v>
      </c>
      <c r="B32" s="202">
        <f>'spelers bestand'!E30</f>
        <v>0.33333333329999998</v>
      </c>
      <c r="C32" s="203">
        <f>'spelers bestand'!F30</f>
        <v>9.9999999989999999</v>
      </c>
      <c r="D32" s="204">
        <f t="shared" si="240"/>
        <v>0.31578947368421051</v>
      </c>
      <c r="E32" s="205">
        <f t="shared" si="241"/>
        <v>9.473684210526315</v>
      </c>
      <c r="F32" s="281">
        <f t="shared" si="242"/>
        <v>4</v>
      </c>
      <c r="G32" s="206">
        <f t="shared" si="243"/>
        <v>94.736842114736845</v>
      </c>
      <c r="H32" s="207">
        <f t="shared" si="244"/>
        <v>4.2000000004200002</v>
      </c>
      <c r="I32" s="208">
        <f t="shared" si="245"/>
        <v>133</v>
      </c>
      <c r="J32" s="209">
        <f t="shared" si="246"/>
        <v>42</v>
      </c>
      <c r="K32" s="210">
        <f t="shared" si="247"/>
        <v>6</v>
      </c>
      <c r="L32" s="211">
        <v>25</v>
      </c>
      <c r="M32" s="212">
        <v>10</v>
      </c>
      <c r="N32" s="213">
        <f t="shared" si="248"/>
        <v>1.0000000001</v>
      </c>
      <c r="O32" s="214">
        <f t="shared" si="249"/>
        <v>0.4</v>
      </c>
      <c r="P32" s="215">
        <v>2</v>
      </c>
      <c r="Q32" s="211">
        <v>11</v>
      </c>
      <c r="R32" s="212">
        <v>2</v>
      </c>
      <c r="S32" s="212">
        <f t="shared" si="250"/>
        <v>0.20000000002000001</v>
      </c>
      <c r="T32" s="214">
        <f t="shared" si="251"/>
        <v>0.18181818181818182</v>
      </c>
      <c r="U32" s="210">
        <v>0</v>
      </c>
      <c r="V32" s="211">
        <v>19</v>
      </c>
      <c r="W32" s="212">
        <v>10</v>
      </c>
      <c r="X32" s="212">
        <f t="shared" si="252"/>
        <v>1.0000000001</v>
      </c>
      <c r="Y32" s="214">
        <f t="shared" si="253"/>
        <v>0.52631578947368418</v>
      </c>
      <c r="Z32" s="215">
        <v>2</v>
      </c>
      <c r="AA32" s="216">
        <v>18</v>
      </c>
      <c r="AB32" s="217">
        <v>8</v>
      </c>
      <c r="AC32" s="217">
        <f t="shared" si="254"/>
        <v>0.80000000008000005</v>
      </c>
      <c r="AD32" s="214">
        <f t="shared" si="255"/>
        <v>0.44444444444444442</v>
      </c>
      <c r="AE32" s="218">
        <v>0</v>
      </c>
      <c r="AF32" s="216">
        <v>30</v>
      </c>
      <c r="AG32" s="217">
        <v>5</v>
      </c>
      <c r="AH32" s="217">
        <f t="shared" si="256"/>
        <v>0.50000000005</v>
      </c>
      <c r="AI32" s="214">
        <f t="shared" si="257"/>
        <v>0.16666666666666666</v>
      </c>
      <c r="AJ32" s="218">
        <v>0</v>
      </c>
      <c r="AK32" s="216">
        <v>30</v>
      </c>
      <c r="AL32" s="217">
        <v>7</v>
      </c>
      <c r="AM32" s="217">
        <f t="shared" si="258"/>
        <v>0.70000000006999996</v>
      </c>
      <c r="AN32" s="214">
        <f t="shared" si="259"/>
        <v>0.23333333333333334</v>
      </c>
      <c r="AO32" s="219">
        <v>0</v>
      </c>
      <c r="AP32" s="220"/>
      <c r="AQ32" s="221"/>
      <c r="AR32" s="217">
        <f t="shared" si="260"/>
        <v>0</v>
      </c>
      <c r="AS32" s="222" t="e">
        <f t="shared" si="261"/>
        <v>#DIV/0!</v>
      </c>
      <c r="AT32" s="219"/>
      <c r="AU32" s="220"/>
      <c r="AV32" s="221"/>
      <c r="AW32" s="217">
        <f t="shared" si="262"/>
        <v>0</v>
      </c>
      <c r="AX32" s="222" t="e">
        <f t="shared" si="263"/>
        <v>#DIV/0!</v>
      </c>
      <c r="AY32" s="219"/>
      <c r="AZ32" s="220"/>
      <c r="BA32" s="221"/>
      <c r="BB32" s="217">
        <f t="shared" si="264"/>
        <v>0</v>
      </c>
      <c r="BC32" s="222" t="e">
        <f t="shared" si="265"/>
        <v>#DIV/0!</v>
      </c>
      <c r="BD32" s="219"/>
      <c r="BE32" s="220"/>
      <c r="BF32" s="221"/>
      <c r="BG32" s="223">
        <f t="shared" si="266"/>
        <v>0</v>
      </c>
      <c r="BH32" s="222" t="e">
        <f t="shared" si="267"/>
        <v>#DIV/0!</v>
      </c>
      <c r="BI32" s="219"/>
      <c r="BJ32" s="220"/>
      <c r="BK32" s="221"/>
      <c r="BL32" s="223">
        <f t="shared" si="268"/>
        <v>0</v>
      </c>
      <c r="BM32" s="222" t="e">
        <f t="shared" si="269"/>
        <v>#DIV/0!</v>
      </c>
      <c r="BN32" s="219"/>
      <c r="BO32" s="220"/>
      <c r="BP32" s="221"/>
      <c r="BQ32" s="223">
        <f t="shared" si="270"/>
        <v>0</v>
      </c>
      <c r="BR32" s="222" t="e">
        <f t="shared" si="271"/>
        <v>#DIV/0!</v>
      </c>
      <c r="BS32" s="219"/>
      <c r="BT32" s="220"/>
      <c r="BU32" s="221"/>
      <c r="BV32" s="223">
        <f t="shared" si="272"/>
        <v>0</v>
      </c>
      <c r="BW32" s="222" t="e">
        <f t="shared" si="273"/>
        <v>#DIV/0!</v>
      </c>
      <c r="BX32" s="219"/>
      <c r="BY32" s="220"/>
      <c r="BZ32" s="221"/>
      <c r="CA32" s="223">
        <f t="shared" si="274"/>
        <v>0</v>
      </c>
      <c r="CB32" s="222" t="e">
        <f t="shared" si="275"/>
        <v>#DIV/0!</v>
      </c>
      <c r="CC32" s="219"/>
      <c r="CD32" s="220"/>
      <c r="CE32" s="221"/>
      <c r="CF32" s="221"/>
      <c r="CG32" s="222" t="e">
        <f t="shared" si="276"/>
        <v>#DIV/0!</v>
      </c>
      <c r="CH32" s="219"/>
      <c r="CI32" s="220"/>
      <c r="CJ32" s="221"/>
      <c r="CK32" s="221"/>
      <c r="CL32" s="222" t="e">
        <f t="shared" si="277"/>
        <v>#DIV/0!</v>
      </c>
      <c r="CM32" s="219"/>
      <c r="CN32" s="220"/>
      <c r="CO32" s="221"/>
      <c r="CP32" s="221"/>
      <c r="CQ32" s="222" t="e">
        <f t="shared" si="278"/>
        <v>#DIV/0!</v>
      </c>
      <c r="CR32" s="219"/>
      <c r="CS32" s="220"/>
      <c r="CT32" s="221"/>
      <c r="CU32" s="221"/>
      <c r="CV32" s="222" t="e">
        <f t="shared" si="279"/>
        <v>#DIV/0!</v>
      </c>
      <c r="CW32" s="219"/>
      <c r="CX32" s="220"/>
      <c r="CY32" s="221"/>
      <c r="CZ32" s="221"/>
      <c r="DA32" s="222" t="e">
        <f t="shared" si="280"/>
        <v>#DIV/0!</v>
      </c>
      <c r="DB32" s="219"/>
      <c r="DC32" s="220"/>
      <c r="DD32" s="221"/>
      <c r="DE32" s="221"/>
      <c r="DF32" s="222" t="e">
        <f t="shared" si="281"/>
        <v>#DIV/0!</v>
      </c>
      <c r="DG32" s="219"/>
      <c r="DH32" s="220"/>
      <c r="DI32" s="221"/>
      <c r="DJ32" s="221"/>
      <c r="DK32" s="222" t="e">
        <f t="shared" si="282"/>
        <v>#DIV/0!</v>
      </c>
      <c r="DL32" s="219"/>
      <c r="DM32" s="220"/>
      <c r="DN32" s="221"/>
      <c r="DO32" s="221"/>
      <c r="DP32" s="222" t="e">
        <f t="shared" si="283"/>
        <v>#DIV/0!</v>
      </c>
      <c r="DQ32" s="219"/>
    </row>
    <row r="33" spans="1:135" s="224" customFormat="1" ht="15" customHeight="1" x14ac:dyDescent="0.3">
      <c r="A33" s="254" t="str">
        <f>'spelers bestand'!B31</f>
        <v>Wit de Jan</v>
      </c>
      <c r="B33" s="202">
        <f>'spelers bestand'!E31</f>
        <v>0.3</v>
      </c>
      <c r="C33" s="203">
        <f>'spelers bestand'!F31</f>
        <v>9</v>
      </c>
      <c r="D33" s="204">
        <f t="shared" si="240"/>
        <v>0.22972972972972974</v>
      </c>
      <c r="E33" s="205">
        <f t="shared" si="241"/>
        <v>6.8918918918918921</v>
      </c>
      <c r="F33" s="281">
        <f t="shared" si="242"/>
        <v>6</v>
      </c>
      <c r="G33" s="206">
        <f t="shared" si="243"/>
        <v>76.576576576576585</v>
      </c>
      <c r="H33" s="207">
        <f t="shared" si="244"/>
        <v>3.7777777777777781</v>
      </c>
      <c r="I33" s="208">
        <f t="shared" si="245"/>
        <v>148</v>
      </c>
      <c r="J33" s="209">
        <f t="shared" si="246"/>
        <v>34</v>
      </c>
      <c r="K33" s="210">
        <f t="shared" si="247"/>
        <v>6</v>
      </c>
      <c r="L33" s="211">
        <v>30</v>
      </c>
      <c r="M33" s="212">
        <v>4</v>
      </c>
      <c r="N33" s="213">
        <f t="shared" si="248"/>
        <v>0.44444444444444442</v>
      </c>
      <c r="O33" s="214">
        <f t="shared" si="249"/>
        <v>0.13333333333333333</v>
      </c>
      <c r="P33" s="215">
        <v>0</v>
      </c>
      <c r="Q33" s="211">
        <v>30</v>
      </c>
      <c r="R33" s="212">
        <v>7</v>
      </c>
      <c r="S33" s="212">
        <f t="shared" si="250"/>
        <v>0.77777777777777779</v>
      </c>
      <c r="T33" s="214">
        <f t="shared" si="251"/>
        <v>0.23333333333333334</v>
      </c>
      <c r="U33" s="210">
        <v>2</v>
      </c>
      <c r="V33" s="211">
        <v>15</v>
      </c>
      <c r="W33" s="212">
        <v>9</v>
      </c>
      <c r="X33" s="212">
        <f t="shared" si="252"/>
        <v>1</v>
      </c>
      <c r="Y33" s="214">
        <f t="shared" si="253"/>
        <v>0.6</v>
      </c>
      <c r="Z33" s="215">
        <v>2</v>
      </c>
      <c r="AA33" s="216">
        <v>30</v>
      </c>
      <c r="AB33" s="217">
        <v>2</v>
      </c>
      <c r="AC33" s="217">
        <f t="shared" si="254"/>
        <v>0.22222222222222221</v>
      </c>
      <c r="AD33" s="214">
        <f t="shared" si="255"/>
        <v>6.6666666666666666E-2</v>
      </c>
      <c r="AE33" s="218">
        <v>0</v>
      </c>
      <c r="AF33" s="216">
        <v>20</v>
      </c>
      <c r="AG33" s="217">
        <v>3</v>
      </c>
      <c r="AH33" s="217">
        <f t="shared" si="256"/>
        <v>0.33333333333333331</v>
      </c>
      <c r="AI33" s="214">
        <f t="shared" si="257"/>
        <v>0.15</v>
      </c>
      <c r="AJ33" s="218">
        <v>0</v>
      </c>
      <c r="AK33" s="216">
        <v>23</v>
      </c>
      <c r="AL33" s="217">
        <v>9</v>
      </c>
      <c r="AM33" s="217">
        <f t="shared" si="258"/>
        <v>1</v>
      </c>
      <c r="AN33" s="214">
        <f t="shared" si="259"/>
        <v>0.39130434782608697</v>
      </c>
      <c r="AO33" s="219">
        <v>2</v>
      </c>
      <c r="AP33" s="220"/>
      <c r="AQ33" s="221"/>
      <c r="AR33" s="217">
        <f t="shared" si="260"/>
        <v>0</v>
      </c>
      <c r="AS33" s="222" t="e">
        <f t="shared" si="261"/>
        <v>#DIV/0!</v>
      </c>
      <c r="AT33" s="219"/>
      <c r="AU33" s="220"/>
      <c r="AV33" s="221"/>
      <c r="AW33" s="217">
        <f t="shared" si="262"/>
        <v>0</v>
      </c>
      <c r="AX33" s="222" t="e">
        <f t="shared" si="263"/>
        <v>#DIV/0!</v>
      </c>
      <c r="AY33" s="219"/>
      <c r="AZ33" s="220"/>
      <c r="BA33" s="221"/>
      <c r="BB33" s="217">
        <f t="shared" si="264"/>
        <v>0</v>
      </c>
      <c r="BC33" s="222" t="e">
        <f t="shared" si="265"/>
        <v>#DIV/0!</v>
      </c>
      <c r="BD33" s="219"/>
      <c r="BE33" s="220"/>
      <c r="BF33" s="221"/>
      <c r="BG33" s="223">
        <f t="shared" si="266"/>
        <v>0</v>
      </c>
      <c r="BH33" s="222" t="e">
        <f t="shared" si="267"/>
        <v>#DIV/0!</v>
      </c>
      <c r="BI33" s="219"/>
      <c r="BJ33" s="220"/>
      <c r="BK33" s="221"/>
      <c r="BL33" s="223">
        <f t="shared" si="268"/>
        <v>0</v>
      </c>
      <c r="BM33" s="222" t="e">
        <f t="shared" si="269"/>
        <v>#DIV/0!</v>
      </c>
      <c r="BN33" s="219"/>
      <c r="BO33" s="220"/>
      <c r="BP33" s="221"/>
      <c r="BQ33" s="223">
        <f t="shared" si="270"/>
        <v>0</v>
      </c>
      <c r="BR33" s="222" t="e">
        <f t="shared" si="271"/>
        <v>#DIV/0!</v>
      </c>
      <c r="BS33" s="219"/>
      <c r="BT33" s="220"/>
      <c r="BU33" s="221"/>
      <c r="BV33" s="223">
        <f t="shared" si="272"/>
        <v>0</v>
      </c>
      <c r="BW33" s="222" t="e">
        <f t="shared" si="273"/>
        <v>#DIV/0!</v>
      </c>
      <c r="BX33" s="219"/>
      <c r="BY33" s="220"/>
      <c r="BZ33" s="221"/>
      <c r="CA33" s="223">
        <f t="shared" si="274"/>
        <v>0</v>
      </c>
      <c r="CB33" s="222" t="e">
        <f t="shared" si="275"/>
        <v>#DIV/0!</v>
      </c>
      <c r="CC33" s="219"/>
      <c r="CD33" s="220"/>
      <c r="CE33" s="221"/>
      <c r="CF33" s="221"/>
      <c r="CG33" s="222" t="e">
        <f t="shared" si="276"/>
        <v>#DIV/0!</v>
      </c>
      <c r="CH33" s="219"/>
      <c r="CI33" s="220"/>
      <c r="CJ33" s="221"/>
      <c r="CK33" s="221"/>
      <c r="CL33" s="222" t="e">
        <f t="shared" si="277"/>
        <v>#DIV/0!</v>
      </c>
      <c r="CM33" s="219"/>
      <c r="CN33" s="220"/>
      <c r="CO33" s="221"/>
      <c r="CP33" s="221"/>
      <c r="CQ33" s="222" t="e">
        <f t="shared" si="278"/>
        <v>#DIV/0!</v>
      </c>
      <c r="CR33" s="219"/>
      <c r="CS33" s="220"/>
      <c r="CT33" s="221"/>
      <c r="CU33" s="221"/>
      <c r="CV33" s="222" t="e">
        <f t="shared" si="279"/>
        <v>#DIV/0!</v>
      </c>
      <c r="CW33" s="219"/>
      <c r="CX33" s="220"/>
      <c r="CY33" s="221"/>
      <c r="CZ33" s="221"/>
      <c r="DA33" s="222" t="e">
        <f t="shared" si="280"/>
        <v>#DIV/0!</v>
      </c>
      <c r="DB33" s="219"/>
      <c r="DC33" s="220"/>
      <c r="DD33" s="221"/>
      <c r="DE33" s="221"/>
      <c r="DF33" s="222" t="e">
        <f t="shared" si="281"/>
        <v>#DIV/0!</v>
      </c>
      <c r="DG33" s="219"/>
      <c r="DH33" s="220"/>
      <c r="DI33" s="221"/>
      <c r="DJ33" s="221"/>
      <c r="DK33" s="222" t="e">
        <f t="shared" si="282"/>
        <v>#DIV/0!</v>
      </c>
      <c r="DL33" s="219"/>
      <c r="DM33" s="220"/>
      <c r="DN33" s="221"/>
      <c r="DO33" s="221"/>
      <c r="DP33" s="222" t="e">
        <f t="shared" si="283"/>
        <v>#DIV/0!</v>
      </c>
      <c r="DQ33" s="219"/>
    </row>
    <row r="34" spans="1:135" s="225" customFormat="1" ht="15" customHeight="1" x14ac:dyDescent="0.35">
      <c r="A34" s="254" t="str">
        <f>'spelers bestand'!B32</f>
        <v>Witjes Ge</v>
      </c>
      <c r="B34" s="202">
        <f>'spelers bestand'!E32</f>
        <v>0.36666666660000002</v>
      </c>
      <c r="C34" s="203">
        <f>'spelers bestand'!F32</f>
        <v>10.999999998</v>
      </c>
      <c r="D34" s="204">
        <f t="shared" si="240"/>
        <v>0.30463576158940397</v>
      </c>
      <c r="E34" s="205">
        <f t="shared" si="241"/>
        <v>9.1390728476821188</v>
      </c>
      <c r="F34" s="281">
        <f t="shared" si="242"/>
        <v>4</v>
      </c>
      <c r="G34" s="206">
        <f t="shared" si="243"/>
        <v>83.082480448579716</v>
      </c>
      <c r="H34" s="207">
        <f t="shared" si="244"/>
        <v>4.1818181825785121</v>
      </c>
      <c r="I34" s="208">
        <f t="shared" si="245"/>
        <v>151</v>
      </c>
      <c r="J34" s="209">
        <f t="shared" si="246"/>
        <v>46</v>
      </c>
      <c r="K34" s="210">
        <f t="shared" si="247"/>
        <v>6</v>
      </c>
      <c r="L34" s="211">
        <v>25</v>
      </c>
      <c r="M34" s="212">
        <v>5</v>
      </c>
      <c r="N34" s="213">
        <f t="shared" si="248"/>
        <v>0.4545454546280992</v>
      </c>
      <c r="O34" s="214">
        <f t="shared" si="249"/>
        <v>0.2</v>
      </c>
      <c r="P34" s="215">
        <v>0</v>
      </c>
      <c r="Q34" s="211">
        <v>23</v>
      </c>
      <c r="R34" s="212">
        <v>11</v>
      </c>
      <c r="S34" s="212">
        <f t="shared" si="250"/>
        <v>1.0000000001818181</v>
      </c>
      <c r="T34" s="214">
        <f t="shared" si="251"/>
        <v>0.47826086956521741</v>
      </c>
      <c r="U34" s="210">
        <v>2</v>
      </c>
      <c r="V34" s="211">
        <v>30</v>
      </c>
      <c r="W34" s="212">
        <v>10</v>
      </c>
      <c r="X34" s="212">
        <f t="shared" si="252"/>
        <v>0.9090909092561984</v>
      </c>
      <c r="Y34" s="214">
        <f t="shared" si="253"/>
        <v>0.33333333333333331</v>
      </c>
      <c r="Z34" s="215">
        <v>2</v>
      </c>
      <c r="AA34" s="216">
        <v>26</v>
      </c>
      <c r="AB34" s="217">
        <v>3</v>
      </c>
      <c r="AC34" s="217">
        <f t="shared" si="254"/>
        <v>0.27272727277685949</v>
      </c>
      <c r="AD34" s="214">
        <f t="shared" si="255"/>
        <v>0.11538461538461539</v>
      </c>
      <c r="AE34" s="218">
        <v>0</v>
      </c>
      <c r="AF34" s="216">
        <v>24</v>
      </c>
      <c r="AG34" s="217">
        <v>8</v>
      </c>
      <c r="AH34" s="217">
        <f t="shared" si="256"/>
        <v>0.72727272740495874</v>
      </c>
      <c r="AI34" s="214">
        <f t="shared" si="257"/>
        <v>0.33333333333333331</v>
      </c>
      <c r="AJ34" s="218">
        <v>0</v>
      </c>
      <c r="AK34" s="216">
        <v>23</v>
      </c>
      <c r="AL34" s="217">
        <v>9</v>
      </c>
      <c r="AM34" s="217">
        <f t="shared" si="258"/>
        <v>0.81818181833057857</v>
      </c>
      <c r="AN34" s="214">
        <f t="shared" si="259"/>
        <v>0.39130434782608697</v>
      </c>
      <c r="AO34" s="219">
        <v>0</v>
      </c>
      <c r="AP34" s="220"/>
      <c r="AQ34" s="221"/>
      <c r="AR34" s="217">
        <f t="shared" si="260"/>
        <v>0</v>
      </c>
      <c r="AS34" s="222" t="e">
        <f t="shared" si="261"/>
        <v>#DIV/0!</v>
      </c>
      <c r="AT34" s="219"/>
      <c r="AU34" s="220"/>
      <c r="AV34" s="221"/>
      <c r="AW34" s="217">
        <f t="shared" si="262"/>
        <v>0</v>
      </c>
      <c r="AX34" s="222" t="e">
        <f t="shared" si="263"/>
        <v>#DIV/0!</v>
      </c>
      <c r="AY34" s="219"/>
      <c r="AZ34" s="220"/>
      <c r="BA34" s="221"/>
      <c r="BB34" s="217">
        <f t="shared" si="264"/>
        <v>0</v>
      </c>
      <c r="BC34" s="222" t="e">
        <f t="shared" si="265"/>
        <v>#DIV/0!</v>
      </c>
      <c r="BD34" s="219"/>
      <c r="BE34" s="220"/>
      <c r="BF34" s="221"/>
      <c r="BG34" s="223">
        <f t="shared" si="266"/>
        <v>0</v>
      </c>
      <c r="BH34" s="222" t="e">
        <f t="shared" si="267"/>
        <v>#DIV/0!</v>
      </c>
      <c r="BI34" s="219"/>
      <c r="BJ34" s="220"/>
      <c r="BK34" s="221"/>
      <c r="BL34" s="223">
        <f t="shared" si="268"/>
        <v>0</v>
      </c>
      <c r="BM34" s="222" t="e">
        <f t="shared" si="269"/>
        <v>#DIV/0!</v>
      </c>
      <c r="BN34" s="219"/>
      <c r="BO34" s="220"/>
      <c r="BP34" s="221"/>
      <c r="BQ34" s="223">
        <f t="shared" si="270"/>
        <v>0</v>
      </c>
      <c r="BR34" s="222" t="e">
        <f t="shared" si="271"/>
        <v>#DIV/0!</v>
      </c>
      <c r="BS34" s="219"/>
      <c r="BT34" s="220"/>
      <c r="BU34" s="221"/>
      <c r="BV34" s="223">
        <f t="shared" si="272"/>
        <v>0</v>
      </c>
      <c r="BW34" s="222" t="e">
        <f t="shared" si="273"/>
        <v>#DIV/0!</v>
      </c>
      <c r="BX34" s="219"/>
      <c r="BY34" s="220"/>
      <c r="BZ34" s="221"/>
      <c r="CA34" s="223">
        <f t="shared" si="274"/>
        <v>0</v>
      </c>
      <c r="CB34" s="222" t="e">
        <f t="shared" si="275"/>
        <v>#DIV/0!</v>
      </c>
      <c r="CC34" s="219"/>
      <c r="CD34" s="220"/>
      <c r="CE34" s="221"/>
      <c r="CF34" s="221"/>
      <c r="CG34" s="222" t="e">
        <f t="shared" si="276"/>
        <v>#DIV/0!</v>
      </c>
      <c r="CH34" s="219"/>
      <c r="CI34" s="220"/>
      <c r="CJ34" s="221"/>
      <c r="CK34" s="221"/>
      <c r="CL34" s="222" t="e">
        <f t="shared" si="277"/>
        <v>#DIV/0!</v>
      </c>
      <c r="CM34" s="219"/>
      <c r="CN34" s="220"/>
      <c r="CO34" s="221"/>
      <c r="CP34" s="221"/>
      <c r="CQ34" s="222" t="e">
        <f t="shared" si="278"/>
        <v>#DIV/0!</v>
      </c>
      <c r="CR34" s="219"/>
      <c r="CS34" s="220"/>
      <c r="CT34" s="221"/>
      <c r="CU34" s="221"/>
      <c r="CV34" s="222" t="e">
        <f t="shared" si="279"/>
        <v>#DIV/0!</v>
      </c>
      <c r="CW34" s="219"/>
      <c r="CX34" s="220"/>
      <c r="CY34" s="221"/>
      <c r="CZ34" s="221"/>
      <c r="DA34" s="222" t="e">
        <f t="shared" si="280"/>
        <v>#DIV/0!</v>
      </c>
      <c r="DB34" s="219"/>
      <c r="DC34" s="220"/>
      <c r="DD34" s="221"/>
      <c r="DE34" s="221"/>
      <c r="DF34" s="222" t="e">
        <f t="shared" si="281"/>
        <v>#DIV/0!</v>
      </c>
      <c r="DG34" s="219"/>
      <c r="DH34" s="220"/>
      <c r="DI34" s="221"/>
      <c r="DJ34" s="221"/>
      <c r="DK34" s="222" t="e">
        <f t="shared" si="282"/>
        <v>#DIV/0!</v>
      </c>
      <c r="DL34" s="219"/>
      <c r="DM34" s="220"/>
      <c r="DN34" s="221"/>
      <c r="DO34" s="221"/>
      <c r="DP34" s="222" t="e">
        <f t="shared" si="283"/>
        <v>#DIV/0!</v>
      </c>
      <c r="DQ34" s="219"/>
      <c r="DR34" s="224"/>
      <c r="DS34" s="224"/>
      <c r="DT34" s="224"/>
      <c r="DU34" s="224"/>
      <c r="DV34" s="224"/>
      <c r="DW34" s="224"/>
      <c r="DX34" s="224"/>
      <c r="DY34" s="224"/>
      <c r="DZ34" s="224"/>
      <c r="EA34" s="224"/>
      <c r="EB34" s="224"/>
      <c r="EC34" s="224"/>
      <c r="ED34" s="224"/>
      <c r="EE34" s="224"/>
    </row>
    <row r="35" spans="1:135" s="224" customFormat="1" ht="15" customHeight="1" x14ac:dyDescent="0.3">
      <c r="A35" s="254" t="str">
        <f>'spelers bestand'!B33</f>
        <v>Haselkamp Toon</v>
      </c>
      <c r="B35" s="202">
        <f>'spelers bestand'!E33</f>
        <v>0.36666666660000002</v>
      </c>
      <c r="C35" s="203">
        <f>'spelers bestand'!F33</f>
        <v>10.999999998</v>
      </c>
      <c r="D35" s="204">
        <f t="shared" si="240"/>
        <v>0.30188679245283018</v>
      </c>
      <c r="E35" s="205">
        <f t="shared" si="241"/>
        <v>9.0566037735849054</v>
      </c>
      <c r="F35" s="281">
        <f t="shared" si="242"/>
        <v>0</v>
      </c>
      <c r="G35" s="206">
        <f t="shared" si="243"/>
        <v>82.332761593014183</v>
      </c>
      <c r="H35" s="207">
        <f t="shared" si="244"/>
        <v>1.4545454548099173</v>
      </c>
      <c r="I35" s="208">
        <f t="shared" si="245"/>
        <v>53</v>
      </c>
      <c r="J35" s="209">
        <f t="shared" si="246"/>
        <v>16</v>
      </c>
      <c r="K35" s="210">
        <f t="shared" si="247"/>
        <v>2</v>
      </c>
      <c r="L35" s="211">
        <v>24</v>
      </c>
      <c r="M35" s="212">
        <v>6</v>
      </c>
      <c r="N35" s="213">
        <f t="shared" si="248"/>
        <v>0.54545454555371897</v>
      </c>
      <c r="O35" s="214">
        <f t="shared" si="249"/>
        <v>0.25</v>
      </c>
      <c r="P35" s="215">
        <v>0</v>
      </c>
      <c r="Q35" s="211"/>
      <c r="R35" s="212"/>
      <c r="S35" s="212">
        <f t="shared" si="250"/>
        <v>0</v>
      </c>
      <c r="T35" s="214" t="e">
        <f t="shared" si="251"/>
        <v>#DIV/0!</v>
      </c>
      <c r="U35" s="377"/>
      <c r="V35" s="211">
        <v>29</v>
      </c>
      <c r="W35" s="212">
        <v>10</v>
      </c>
      <c r="X35" s="212">
        <f t="shared" si="252"/>
        <v>0.9090909092561984</v>
      </c>
      <c r="Y35" s="214">
        <f t="shared" si="253"/>
        <v>0.34482758620689657</v>
      </c>
      <c r="Z35" s="215">
        <v>0</v>
      </c>
      <c r="AA35" s="216"/>
      <c r="AB35" s="217"/>
      <c r="AC35" s="217">
        <f t="shared" si="254"/>
        <v>0</v>
      </c>
      <c r="AD35" s="214" t="e">
        <f t="shared" si="255"/>
        <v>#DIV/0!</v>
      </c>
      <c r="AE35" s="218"/>
      <c r="AF35" s="216"/>
      <c r="AG35" s="217"/>
      <c r="AH35" s="217">
        <f t="shared" si="256"/>
        <v>0</v>
      </c>
      <c r="AI35" s="214" t="e">
        <f t="shared" si="257"/>
        <v>#DIV/0!</v>
      </c>
      <c r="AJ35" s="218"/>
      <c r="AK35" s="216"/>
      <c r="AL35" s="217"/>
      <c r="AM35" s="217">
        <f t="shared" si="258"/>
        <v>0</v>
      </c>
      <c r="AN35" s="214" t="e">
        <f t="shared" si="259"/>
        <v>#DIV/0!</v>
      </c>
      <c r="AO35" s="219"/>
      <c r="AP35" s="220"/>
      <c r="AQ35" s="221"/>
      <c r="AR35" s="217">
        <f t="shared" si="260"/>
        <v>0</v>
      </c>
      <c r="AS35" s="222" t="e">
        <f t="shared" si="261"/>
        <v>#DIV/0!</v>
      </c>
      <c r="AT35" s="219"/>
      <c r="AU35" s="220"/>
      <c r="AV35" s="221"/>
      <c r="AW35" s="217">
        <f t="shared" si="262"/>
        <v>0</v>
      </c>
      <c r="AX35" s="222" t="e">
        <f t="shared" si="263"/>
        <v>#DIV/0!</v>
      </c>
      <c r="AY35" s="219"/>
      <c r="AZ35" s="220"/>
      <c r="BA35" s="221"/>
      <c r="BB35" s="217">
        <f t="shared" si="264"/>
        <v>0</v>
      </c>
      <c r="BC35" s="222" t="e">
        <f t="shared" si="265"/>
        <v>#DIV/0!</v>
      </c>
      <c r="BD35" s="219"/>
      <c r="BE35" s="220"/>
      <c r="BF35" s="221"/>
      <c r="BG35" s="223">
        <f t="shared" si="266"/>
        <v>0</v>
      </c>
      <c r="BH35" s="222" t="e">
        <f t="shared" si="267"/>
        <v>#DIV/0!</v>
      </c>
      <c r="BI35" s="219"/>
      <c r="BJ35" s="220"/>
      <c r="BK35" s="221"/>
      <c r="BL35" s="223">
        <f t="shared" si="268"/>
        <v>0</v>
      </c>
      <c r="BM35" s="222" t="e">
        <f t="shared" si="269"/>
        <v>#DIV/0!</v>
      </c>
      <c r="BN35" s="219"/>
      <c r="BO35" s="220"/>
      <c r="BP35" s="221"/>
      <c r="BQ35" s="223">
        <f t="shared" si="270"/>
        <v>0</v>
      </c>
      <c r="BR35" s="222" t="e">
        <f t="shared" si="271"/>
        <v>#DIV/0!</v>
      </c>
      <c r="BS35" s="219"/>
      <c r="BT35" s="220"/>
      <c r="BU35" s="221"/>
      <c r="BV35" s="223">
        <f t="shared" si="272"/>
        <v>0</v>
      </c>
      <c r="BW35" s="222" t="e">
        <f t="shared" si="273"/>
        <v>#DIV/0!</v>
      </c>
      <c r="BX35" s="219"/>
      <c r="BY35" s="220"/>
      <c r="BZ35" s="221"/>
      <c r="CA35" s="223">
        <f t="shared" si="274"/>
        <v>0</v>
      </c>
      <c r="CB35" s="222" t="e">
        <f t="shared" si="275"/>
        <v>#DIV/0!</v>
      </c>
      <c r="CC35" s="219"/>
      <c r="CD35" s="220"/>
      <c r="CE35" s="221"/>
      <c r="CF35" s="221"/>
      <c r="CG35" s="222" t="e">
        <f t="shared" si="276"/>
        <v>#DIV/0!</v>
      </c>
      <c r="CH35" s="219"/>
      <c r="CI35" s="220"/>
      <c r="CJ35" s="221"/>
      <c r="CK35" s="221"/>
      <c r="CL35" s="222" t="e">
        <f t="shared" si="277"/>
        <v>#DIV/0!</v>
      </c>
      <c r="CM35" s="219"/>
      <c r="CN35" s="220"/>
      <c r="CO35" s="221"/>
      <c r="CP35" s="221"/>
      <c r="CQ35" s="222" t="e">
        <f t="shared" si="278"/>
        <v>#DIV/0!</v>
      </c>
      <c r="CR35" s="219"/>
      <c r="CS35" s="220"/>
      <c r="CT35" s="221"/>
      <c r="CU35" s="221"/>
      <c r="CV35" s="222" t="e">
        <f t="shared" si="279"/>
        <v>#DIV/0!</v>
      </c>
      <c r="CW35" s="219"/>
      <c r="CX35" s="220"/>
      <c r="CY35" s="221"/>
      <c r="CZ35" s="221"/>
      <c r="DA35" s="222" t="e">
        <f t="shared" si="280"/>
        <v>#DIV/0!</v>
      </c>
      <c r="DB35" s="219"/>
      <c r="DC35" s="220"/>
      <c r="DD35" s="221"/>
      <c r="DE35" s="221"/>
      <c r="DF35" s="222" t="e">
        <f t="shared" si="281"/>
        <v>#DIV/0!</v>
      </c>
      <c r="DG35" s="219"/>
      <c r="DH35" s="220"/>
      <c r="DI35" s="221"/>
      <c r="DJ35" s="221"/>
      <c r="DK35" s="222" t="e">
        <f t="shared" si="282"/>
        <v>#DIV/0!</v>
      </c>
      <c r="DL35" s="219"/>
      <c r="DM35" s="220"/>
      <c r="DN35" s="221"/>
      <c r="DO35" s="221"/>
      <c r="DP35" s="222" t="e">
        <f t="shared" si="283"/>
        <v>#DIV/0!</v>
      </c>
      <c r="DQ35" s="219"/>
    </row>
    <row r="36" spans="1:135" x14ac:dyDescent="0.3">
      <c r="D36" s="197"/>
      <c r="E36" s="198"/>
      <c r="F36" s="282"/>
      <c r="G36" s="199"/>
      <c r="H36" s="370" t="s">
        <v>150</v>
      </c>
      <c r="I36" s="200"/>
      <c r="J36" s="201"/>
      <c r="K36" s="371">
        <f>SUM(K4:K35)/2</f>
        <v>86</v>
      </c>
      <c r="L36" s="370"/>
      <c r="N36" s="373" t="s">
        <v>151</v>
      </c>
      <c r="P36" s="372">
        <f>COUNTA(P4:P35)/2</f>
        <v>16</v>
      </c>
      <c r="Q36" s="370"/>
      <c r="R36" s="369"/>
      <c r="S36" s="373" t="s">
        <v>151</v>
      </c>
      <c r="T36" s="369"/>
      <c r="U36" s="372">
        <f>COUNTA(U4:U35)/2</f>
        <v>15</v>
      </c>
      <c r="V36" s="370"/>
      <c r="W36" s="369"/>
      <c r="X36" s="373" t="s">
        <v>151</v>
      </c>
      <c r="Y36" s="369"/>
      <c r="Z36" s="372">
        <f>COUNTA(Z4:Z35)/2</f>
        <v>16</v>
      </c>
      <c r="AA36" s="370"/>
      <c r="AB36" s="369"/>
      <c r="AC36" s="373" t="s">
        <v>151</v>
      </c>
      <c r="AD36" s="369"/>
      <c r="AE36" s="372">
        <f>COUNTA(AE4:AE35)/2</f>
        <v>8</v>
      </c>
      <c r="AF36" s="370"/>
      <c r="AG36" s="369"/>
      <c r="AH36" s="373" t="s">
        <v>151</v>
      </c>
      <c r="AI36" s="369"/>
      <c r="AJ36" s="372">
        <f>COUNTA(AJ4:AJ35)/2</f>
        <v>8</v>
      </c>
      <c r="AK36" s="370"/>
      <c r="AL36" s="369"/>
      <c r="AM36" s="373" t="s">
        <v>151</v>
      </c>
      <c r="AN36" s="369"/>
      <c r="AO36" s="372">
        <f>COUNTA(AO4:AO35)/2</f>
        <v>7.5</v>
      </c>
      <c r="AP36" s="370"/>
      <c r="AQ36" s="369"/>
      <c r="AR36" s="373" t="s">
        <v>151</v>
      </c>
      <c r="AS36" s="369"/>
      <c r="AT36" s="372">
        <f>COUNTA(AT4:AT35)/2</f>
        <v>4</v>
      </c>
      <c r="AU36" s="370"/>
      <c r="AV36" s="369"/>
      <c r="AW36" s="373" t="s">
        <v>151</v>
      </c>
      <c r="AX36" s="369"/>
      <c r="AY36" s="372">
        <f>COUNTA(AY4:AY35)/2</f>
        <v>4</v>
      </c>
      <c r="AZ36" s="370"/>
      <c r="BA36" s="369"/>
      <c r="BB36" s="373" t="s">
        <v>151</v>
      </c>
      <c r="BC36" s="369"/>
      <c r="BD36" s="372">
        <f>COUNTA(BD4:BD35)/2</f>
        <v>4</v>
      </c>
      <c r="BE36" s="370"/>
      <c r="BF36" s="369"/>
      <c r="BG36" s="373" t="s">
        <v>151</v>
      </c>
      <c r="BH36" s="369"/>
      <c r="BI36" s="372">
        <f>COUNTA(BI4:BI35)/2</f>
        <v>2</v>
      </c>
      <c r="BJ36" s="370"/>
      <c r="BK36" s="369"/>
      <c r="BL36" s="373" t="s">
        <v>151</v>
      </c>
      <c r="BM36" s="369"/>
      <c r="BN36" s="372">
        <f>COUNTA(BN4:BN35)/2</f>
        <v>1</v>
      </c>
    </row>
    <row r="37" spans="1:135" x14ac:dyDescent="0.3">
      <c r="G37" s="102"/>
    </row>
    <row r="38" spans="1:135" x14ac:dyDescent="0.3">
      <c r="G38" s="102"/>
    </row>
    <row r="39" spans="1:135" x14ac:dyDescent="0.3">
      <c r="G39" s="102"/>
    </row>
    <row r="40" spans="1:135" ht="13.95" customHeight="1" x14ac:dyDescent="0.3">
      <c r="G40" s="102"/>
      <c r="H40" s="103"/>
    </row>
    <row r="42" spans="1:135" ht="13.95" customHeight="1" x14ac:dyDescent="0.3"/>
  </sheetData>
  <sortState ref="A4:K39">
    <sortCondition ref="A3"/>
  </sortState>
  <mergeCells count="46">
    <mergeCell ref="CI1:CM1"/>
    <mergeCell ref="CI2:CM2"/>
    <mergeCell ref="DH1:DL1"/>
    <mergeCell ref="DH2:DL2"/>
    <mergeCell ref="B1:C1"/>
    <mergeCell ref="B2:C2"/>
    <mergeCell ref="L2:P2"/>
    <mergeCell ref="L1:P1"/>
    <mergeCell ref="Q1:U1"/>
    <mergeCell ref="Q2:U2"/>
    <mergeCell ref="AP1:AT1"/>
    <mergeCell ref="AK1:AO1"/>
    <mergeCell ref="AK2:AO2"/>
    <mergeCell ref="AU1:AY1"/>
    <mergeCell ref="AZ1:BD1"/>
    <mergeCell ref="CD1:CH1"/>
    <mergeCell ref="DM1:DQ1"/>
    <mergeCell ref="DM2:DQ2"/>
    <mergeCell ref="CS1:CW1"/>
    <mergeCell ref="CS2:CW2"/>
    <mergeCell ref="CX1:DB1"/>
    <mergeCell ref="CX2:DB2"/>
    <mergeCell ref="DC1:DG1"/>
    <mergeCell ref="DC2:DG2"/>
    <mergeCell ref="CD2:CH2"/>
    <mergeCell ref="AZ2:BD2"/>
    <mergeCell ref="BE2:BI2"/>
    <mergeCell ref="BJ2:BN2"/>
    <mergeCell ref="BE1:BI1"/>
    <mergeCell ref="BJ1:BN1"/>
    <mergeCell ref="V1:Z1"/>
    <mergeCell ref="V2:Z2"/>
    <mergeCell ref="AA1:AE1"/>
    <mergeCell ref="CN1:CR1"/>
    <mergeCell ref="CN2:CR2"/>
    <mergeCell ref="BO1:BS1"/>
    <mergeCell ref="BO2:BS2"/>
    <mergeCell ref="BT1:BX1"/>
    <mergeCell ref="BT2:BX2"/>
    <mergeCell ref="BY1:CC1"/>
    <mergeCell ref="BY2:CC2"/>
    <mergeCell ref="AA2:AE2"/>
    <mergeCell ref="AP2:AT2"/>
    <mergeCell ref="AU2:AY2"/>
    <mergeCell ref="AF1:AJ1"/>
    <mergeCell ref="AF2:AJ2"/>
  </mergeCells>
  <printOptions horizontalCentered="1" verticalCentered="1" gridLines="1"/>
  <pageMargins left="0" right="0" top="0" bottom="0" header="0" footer="0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  <pageSetUpPr fitToPage="1"/>
  </sheetPr>
  <dimension ref="A1:J59"/>
  <sheetViews>
    <sheetView workbookViewId="0">
      <pane xSplit="1" ySplit="1" topLeftCell="B2" activePane="bottomRight" state="frozen"/>
      <selection activeCell="F3" sqref="F3"/>
      <selection pane="topRight" activeCell="F3" sqref="F3"/>
      <selection pane="bottomLeft" activeCell="F3" sqref="F3"/>
      <selection pane="bottomRight"/>
    </sheetView>
  </sheetViews>
  <sheetFormatPr defaultColWidth="8.88671875" defaultRowHeight="14.4" x14ac:dyDescent="0.3"/>
  <cols>
    <col min="1" max="1" width="5.6640625" style="345" customWidth="1"/>
    <col min="2" max="2" width="22.6640625" style="93" customWidth="1"/>
    <col min="3" max="3" width="14.6640625" style="356" customWidth="1"/>
    <col min="4" max="4" width="5.6640625" style="354" customWidth="1"/>
    <col min="5" max="5" width="12.6640625" style="359" customWidth="1"/>
    <col min="6" max="6" width="9.6640625" style="360" customWidth="1"/>
    <col min="7" max="8" width="14.6640625" style="26" customWidth="1"/>
    <col min="9" max="9" width="14.6640625" style="355" customWidth="1"/>
    <col min="10" max="10" width="12.5546875" style="68" customWidth="1"/>
    <col min="11" max="11" width="14.44140625" style="23" customWidth="1"/>
    <col min="12" max="16384" width="8.88671875" style="23"/>
  </cols>
  <sheetData>
    <row r="1" spans="1:10" s="348" customFormat="1" ht="45" customHeight="1" x14ac:dyDescent="0.3">
      <c r="A1" s="342" t="s">
        <v>43</v>
      </c>
      <c r="B1" s="246">
        <v>2017</v>
      </c>
      <c r="C1" s="247" t="s">
        <v>23</v>
      </c>
      <c r="D1" s="346" t="s">
        <v>3</v>
      </c>
      <c r="E1" s="248" t="s">
        <v>40</v>
      </c>
      <c r="F1" s="249" t="s">
        <v>42</v>
      </c>
      <c r="G1" s="250" t="s">
        <v>8</v>
      </c>
      <c r="H1" s="251" t="s">
        <v>9</v>
      </c>
      <c r="I1" s="347" t="s">
        <v>22</v>
      </c>
      <c r="J1" s="288" t="s">
        <v>135</v>
      </c>
    </row>
    <row r="2" spans="1:10" s="348" customFormat="1" ht="15" customHeight="1" x14ac:dyDescent="0.3">
      <c r="A2" s="343">
        <v>5</v>
      </c>
      <c r="B2" s="254" t="s">
        <v>121</v>
      </c>
      <c r="C2" s="349" t="s">
        <v>126</v>
      </c>
      <c r="D2" s="350">
        <v>30</v>
      </c>
      <c r="E2" s="255">
        <v>0.3</v>
      </c>
      <c r="F2" s="256">
        <f t="shared" ref="F2:F33" si="0">SUM(D2*E2)</f>
        <v>9</v>
      </c>
      <c r="G2" s="257">
        <f>'Het totale gemiddelde'!D4</f>
        <v>0.22857142857142856</v>
      </c>
      <c r="H2" s="258">
        <f t="shared" ref="H2:H33" si="1">SUM(G2*D2)</f>
        <v>6.8571428571428568</v>
      </c>
      <c r="I2" s="259">
        <f>'Het totale gemiddelde'!E4</f>
        <v>6.8571428571428568</v>
      </c>
      <c r="J2" s="290">
        <f t="shared" ref="J2:J33" si="2">SUM(F2+I2)/2</f>
        <v>7.9285714285714288</v>
      </c>
    </row>
    <row r="3" spans="1:10" s="233" customFormat="1" ht="15" customHeight="1" x14ac:dyDescent="0.3">
      <c r="A3" s="341">
        <v>2</v>
      </c>
      <c r="B3" s="260" t="s">
        <v>97</v>
      </c>
      <c r="C3" s="335" t="s">
        <v>101</v>
      </c>
      <c r="D3" s="350">
        <v>30</v>
      </c>
      <c r="E3" s="255">
        <v>0.4</v>
      </c>
      <c r="F3" s="256">
        <f t="shared" si="0"/>
        <v>12</v>
      </c>
      <c r="G3" s="257">
        <f>'Het totale gemiddelde'!D5</f>
        <v>0.35555555555555557</v>
      </c>
      <c r="H3" s="258">
        <f t="shared" si="1"/>
        <v>10.666666666666668</v>
      </c>
      <c r="I3" s="259">
        <f>'Het totale gemiddelde'!E5</f>
        <v>10.666666666666668</v>
      </c>
      <c r="J3" s="290">
        <f t="shared" si="2"/>
        <v>11.333333333333334</v>
      </c>
    </row>
    <row r="4" spans="1:10" s="233" customFormat="1" ht="15" customHeight="1" x14ac:dyDescent="0.3">
      <c r="A4" s="341">
        <v>5</v>
      </c>
      <c r="B4" s="260" t="s">
        <v>99</v>
      </c>
      <c r="C4" s="351" t="s">
        <v>102</v>
      </c>
      <c r="D4" s="350">
        <v>30</v>
      </c>
      <c r="E4" s="255">
        <v>0.46666666000000001</v>
      </c>
      <c r="F4" s="256">
        <f t="shared" si="0"/>
        <v>13.999999800000001</v>
      </c>
      <c r="G4" s="257">
        <f>'Het totale gemiddelde'!D6</f>
        <v>0.31428571428571428</v>
      </c>
      <c r="H4" s="258">
        <f t="shared" si="1"/>
        <v>9.4285714285714288</v>
      </c>
      <c r="I4" s="259">
        <f>'Het totale gemiddelde'!E6</f>
        <v>9.4285714285714288</v>
      </c>
      <c r="J4" s="289">
        <f t="shared" si="2"/>
        <v>11.714285614285714</v>
      </c>
    </row>
    <row r="5" spans="1:10" s="233" customFormat="1" ht="15" customHeight="1" x14ac:dyDescent="0.3">
      <c r="A5" s="341">
        <v>8</v>
      </c>
      <c r="B5" s="254" t="s">
        <v>122</v>
      </c>
      <c r="C5" s="349" t="s">
        <v>127</v>
      </c>
      <c r="D5" s="350">
        <v>30</v>
      </c>
      <c r="E5" s="255">
        <v>0.5</v>
      </c>
      <c r="F5" s="256">
        <f t="shared" si="0"/>
        <v>15</v>
      </c>
      <c r="G5" s="257">
        <f>'Het totale gemiddelde'!D7</f>
        <v>0.5811320754716981</v>
      </c>
      <c r="H5" s="258">
        <f t="shared" si="1"/>
        <v>17.433962264150942</v>
      </c>
      <c r="I5" s="259">
        <f>'Het totale gemiddelde'!E7</f>
        <v>17.433962264150942</v>
      </c>
      <c r="J5" s="289">
        <f t="shared" si="2"/>
        <v>16.216981132075471</v>
      </c>
    </row>
    <row r="6" spans="1:10" s="233" customFormat="1" ht="15" customHeight="1" x14ac:dyDescent="0.3">
      <c r="A6" s="341">
        <v>6</v>
      </c>
      <c r="B6" s="254" t="s">
        <v>15</v>
      </c>
      <c r="C6" s="349" t="s">
        <v>32</v>
      </c>
      <c r="D6" s="350">
        <v>30</v>
      </c>
      <c r="E6" s="255">
        <v>0.33333333329999998</v>
      </c>
      <c r="F6" s="256">
        <f t="shared" si="0"/>
        <v>9.9999999989999999</v>
      </c>
      <c r="G6" s="257">
        <f>'Het totale gemiddelde'!D8</f>
        <v>0.25714285714285712</v>
      </c>
      <c r="H6" s="258">
        <f t="shared" si="1"/>
        <v>7.7142857142857135</v>
      </c>
      <c r="I6" s="259">
        <f>'Het totale gemiddelde'!E8</f>
        <v>7.7142857142857135</v>
      </c>
      <c r="J6" s="289">
        <f t="shared" si="2"/>
        <v>8.8571428566428558</v>
      </c>
    </row>
    <row r="7" spans="1:10" s="233" customFormat="1" ht="15" customHeight="1" x14ac:dyDescent="0.3">
      <c r="A7" s="341">
        <v>7</v>
      </c>
      <c r="B7" s="254" t="s">
        <v>17</v>
      </c>
      <c r="C7" s="349" t="s">
        <v>33</v>
      </c>
      <c r="D7" s="350">
        <v>30</v>
      </c>
      <c r="E7" s="255">
        <v>0.2333333333</v>
      </c>
      <c r="F7" s="256">
        <f t="shared" si="0"/>
        <v>6.9999999989999999</v>
      </c>
      <c r="G7" s="257">
        <f>'Het totale gemiddelde'!D9</f>
        <v>0.08</v>
      </c>
      <c r="H7" s="258">
        <f t="shared" si="1"/>
        <v>2.4</v>
      </c>
      <c r="I7" s="259">
        <f>'Het totale gemiddelde'!E9</f>
        <v>2.4</v>
      </c>
      <c r="J7" s="289">
        <f t="shared" si="2"/>
        <v>4.6999999995000001</v>
      </c>
    </row>
    <row r="8" spans="1:10" s="233" customFormat="1" ht="15" customHeight="1" x14ac:dyDescent="0.3">
      <c r="A8" s="341">
        <v>5</v>
      </c>
      <c r="B8" s="260" t="s">
        <v>123</v>
      </c>
      <c r="C8" s="351" t="s">
        <v>128</v>
      </c>
      <c r="D8" s="350">
        <v>30</v>
      </c>
      <c r="E8" s="255">
        <v>0.33333333329999998</v>
      </c>
      <c r="F8" s="256">
        <f t="shared" si="0"/>
        <v>9.9999999989999999</v>
      </c>
      <c r="G8" s="257">
        <f>'Het totale gemiddelde'!D10</f>
        <v>0.25874125874125875</v>
      </c>
      <c r="H8" s="258">
        <f t="shared" si="1"/>
        <v>7.7622377622377625</v>
      </c>
      <c r="I8" s="259">
        <f>'Het totale gemiddelde'!E10</f>
        <v>7.7622377622377625</v>
      </c>
      <c r="J8" s="289">
        <f t="shared" si="2"/>
        <v>8.8811188806188817</v>
      </c>
    </row>
    <row r="9" spans="1:10" s="233" customFormat="1" ht="15" customHeight="1" x14ac:dyDescent="0.3">
      <c r="A9" s="341">
        <v>4</v>
      </c>
      <c r="B9" s="260" t="s">
        <v>11</v>
      </c>
      <c r="C9" s="351" t="s">
        <v>26</v>
      </c>
      <c r="D9" s="350">
        <v>30</v>
      </c>
      <c r="E9" s="255">
        <v>0.46666666000000001</v>
      </c>
      <c r="F9" s="256">
        <f t="shared" si="0"/>
        <v>13.999999800000001</v>
      </c>
      <c r="G9" s="257">
        <f>'Het totale gemiddelde'!D11</f>
        <v>0.35135135135135137</v>
      </c>
      <c r="H9" s="258">
        <f t="shared" si="1"/>
        <v>10.54054054054054</v>
      </c>
      <c r="I9" s="259">
        <f>'Het totale gemiddelde'!E11</f>
        <v>10.54054054054054</v>
      </c>
      <c r="J9" s="289">
        <f t="shared" si="2"/>
        <v>12.270270170270271</v>
      </c>
    </row>
    <row r="10" spans="1:10" s="233" customFormat="1" ht="15" customHeight="1" x14ac:dyDescent="0.3">
      <c r="A10" s="341">
        <v>1</v>
      </c>
      <c r="B10" s="254" t="s">
        <v>112</v>
      </c>
      <c r="C10" s="349" t="s">
        <v>113</v>
      </c>
      <c r="D10" s="350">
        <v>30</v>
      </c>
      <c r="E10" s="255">
        <v>0.2333333333</v>
      </c>
      <c r="F10" s="256">
        <f t="shared" si="0"/>
        <v>6.9999999989999999</v>
      </c>
      <c r="G10" s="257">
        <f>'Het totale gemiddelde'!D12</f>
        <v>0.1111111111111111</v>
      </c>
      <c r="H10" s="258">
        <f t="shared" si="1"/>
        <v>3.333333333333333</v>
      </c>
      <c r="I10" s="259">
        <f>'Het totale gemiddelde'!E12</f>
        <v>3.333333333333333</v>
      </c>
      <c r="J10" s="289">
        <f t="shared" si="2"/>
        <v>5.166666666166666</v>
      </c>
    </row>
    <row r="11" spans="1:10" s="233" customFormat="1" ht="15" customHeight="1" x14ac:dyDescent="0.3">
      <c r="A11" s="341">
        <v>4</v>
      </c>
      <c r="B11" s="254" t="s">
        <v>16</v>
      </c>
      <c r="C11" s="349" t="s">
        <v>39</v>
      </c>
      <c r="D11" s="350">
        <v>30</v>
      </c>
      <c r="E11" s="255">
        <v>0.26666666659999999</v>
      </c>
      <c r="F11" s="256">
        <f t="shared" si="0"/>
        <v>7.9999999979999998</v>
      </c>
      <c r="G11" s="257">
        <f>'Het totale gemiddelde'!D13</f>
        <v>0.18181818181818182</v>
      </c>
      <c r="H11" s="258">
        <f t="shared" si="1"/>
        <v>5.454545454545455</v>
      </c>
      <c r="I11" s="259">
        <f>'Het totale gemiddelde'!E13</f>
        <v>5.454545454545455</v>
      </c>
      <c r="J11" s="289">
        <f t="shared" si="2"/>
        <v>6.7272727262727274</v>
      </c>
    </row>
    <row r="12" spans="1:10" s="233" customFormat="1" ht="15" customHeight="1" x14ac:dyDescent="0.3">
      <c r="A12" s="341">
        <v>8</v>
      </c>
      <c r="B12" s="260" t="s">
        <v>124</v>
      </c>
      <c r="C12" s="351" t="s">
        <v>129</v>
      </c>
      <c r="D12" s="350">
        <v>30</v>
      </c>
      <c r="E12" s="255">
        <v>0.3</v>
      </c>
      <c r="F12" s="256">
        <f t="shared" si="0"/>
        <v>9</v>
      </c>
      <c r="G12" s="257">
        <f>'Het totale gemiddelde'!D14</f>
        <v>0.2711864406779661</v>
      </c>
      <c r="H12" s="258">
        <f t="shared" si="1"/>
        <v>8.1355932203389827</v>
      </c>
      <c r="I12" s="259">
        <f>'Het totale gemiddelde'!E14</f>
        <v>8.1355932203389827</v>
      </c>
      <c r="J12" s="289">
        <f t="shared" si="2"/>
        <v>8.5677966101694913</v>
      </c>
    </row>
    <row r="13" spans="1:10" s="233" customFormat="1" ht="15" customHeight="1" x14ac:dyDescent="0.3">
      <c r="A13" s="341">
        <v>8</v>
      </c>
      <c r="B13" s="260" t="s">
        <v>115</v>
      </c>
      <c r="C13" s="351" t="s">
        <v>29</v>
      </c>
      <c r="D13" s="350">
        <v>30</v>
      </c>
      <c r="E13" s="255">
        <v>0.36666666660000002</v>
      </c>
      <c r="F13" s="256">
        <f t="shared" si="0"/>
        <v>10.999999998</v>
      </c>
      <c r="G13" s="257">
        <f>'Het totale gemiddelde'!D15</f>
        <v>0.33333333333333331</v>
      </c>
      <c r="H13" s="258">
        <f t="shared" si="1"/>
        <v>10</v>
      </c>
      <c r="I13" s="259">
        <f>'Het totale gemiddelde'!E15</f>
        <v>10</v>
      </c>
      <c r="J13" s="289">
        <f t="shared" si="2"/>
        <v>10.499999999</v>
      </c>
    </row>
    <row r="14" spans="1:10" s="233" customFormat="1" ht="15" customHeight="1" x14ac:dyDescent="0.3">
      <c r="A14" s="341">
        <v>7</v>
      </c>
      <c r="B14" s="260" t="s">
        <v>19</v>
      </c>
      <c r="C14" s="351" t="s">
        <v>24</v>
      </c>
      <c r="D14" s="350">
        <v>30</v>
      </c>
      <c r="E14" s="255">
        <v>0.5</v>
      </c>
      <c r="F14" s="256">
        <f t="shared" si="0"/>
        <v>15</v>
      </c>
      <c r="G14" s="257">
        <f>'Het totale gemiddelde'!D16</f>
        <v>0.3146067415730337</v>
      </c>
      <c r="H14" s="258">
        <f t="shared" si="1"/>
        <v>9.4382022471910112</v>
      </c>
      <c r="I14" s="259">
        <f>'Het totale gemiddelde'!E16</f>
        <v>9.4382022471910112</v>
      </c>
      <c r="J14" s="289">
        <f t="shared" si="2"/>
        <v>12.219101123595506</v>
      </c>
    </row>
    <row r="15" spans="1:10" s="233" customFormat="1" ht="15" customHeight="1" x14ac:dyDescent="0.3">
      <c r="A15" s="341">
        <v>4</v>
      </c>
      <c r="B15" s="254" t="s">
        <v>132</v>
      </c>
      <c r="C15" s="349" t="s">
        <v>133</v>
      </c>
      <c r="D15" s="350">
        <v>30</v>
      </c>
      <c r="E15" s="255">
        <v>0.4</v>
      </c>
      <c r="F15" s="256">
        <f t="shared" si="0"/>
        <v>12</v>
      </c>
      <c r="G15" s="257">
        <f>'Het totale gemiddelde'!D17</f>
        <v>0.44166666666666665</v>
      </c>
      <c r="H15" s="258">
        <f t="shared" si="1"/>
        <v>13.25</v>
      </c>
      <c r="I15" s="259">
        <f>'Het totale gemiddelde'!E17</f>
        <v>13.25</v>
      </c>
      <c r="J15" s="289">
        <f t="shared" si="2"/>
        <v>12.625</v>
      </c>
    </row>
    <row r="16" spans="1:10" s="233" customFormat="1" ht="15" customHeight="1" x14ac:dyDescent="0.3">
      <c r="A16" s="341">
        <v>3</v>
      </c>
      <c r="B16" s="254" t="s">
        <v>13</v>
      </c>
      <c r="C16" s="349" t="s">
        <v>30</v>
      </c>
      <c r="D16" s="350">
        <v>30</v>
      </c>
      <c r="E16" s="255">
        <v>0.43333329999999998</v>
      </c>
      <c r="F16" s="256">
        <f t="shared" si="0"/>
        <v>12.999998999999999</v>
      </c>
      <c r="G16" s="257">
        <f>'Het totale gemiddelde'!D18</f>
        <v>0.25555555555555554</v>
      </c>
      <c r="H16" s="258">
        <f t="shared" si="1"/>
        <v>7.6666666666666661</v>
      </c>
      <c r="I16" s="259">
        <f>'Het totale gemiddelde'!E18</f>
        <v>7.6666666666666661</v>
      </c>
      <c r="J16" s="289">
        <f t="shared" si="2"/>
        <v>10.333332833333333</v>
      </c>
    </row>
    <row r="17" spans="1:10" s="233" customFormat="1" ht="15" customHeight="1" x14ac:dyDescent="0.3">
      <c r="A17" s="341">
        <v>1</v>
      </c>
      <c r="B17" s="254" t="s">
        <v>138</v>
      </c>
      <c r="C17" s="351" t="s">
        <v>139</v>
      </c>
      <c r="D17" s="350">
        <v>30</v>
      </c>
      <c r="E17" s="255">
        <v>0.5</v>
      </c>
      <c r="F17" s="256">
        <f t="shared" si="0"/>
        <v>15</v>
      </c>
      <c r="G17" s="257">
        <f>'Het totale gemiddelde'!D19</f>
        <v>0.47750865051903113</v>
      </c>
      <c r="H17" s="258">
        <f t="shared" si="1"/>
        <v>14.325259515570934</v>
      </c>
      <c r="I17" s="259">
        <f>'Het totale gemiddelde'!E5</f>
        <v>10.666666666666668</v>
      </c>
      <c r="J17" s="289">
        <f t="shared" si="2"/>
        <v>12.833333333333334</v>
      </c>
    </row>
    <row r="18" spans="1:10" s="233" customFormat="1" ht="15" customHeight="1" x14ac:dyDescent="0.3">
      <c r="A18" s="341">
        <v>1</v>
      </c>
      <c r="B18" s="254" t="s">
        <v>98</v>
      </c>
      <c r="C18" s="349" t="s">
        <v>103</v>
      </c>
      <c r="D18" s="350">
        <v>30</v>
      </c>
      <c r="E18" s="255">
        <v>0.3</v>
      </c>
      <c r="F18" s="256">
        <f t="shared" si="0"/>
        <v>9</v>
      </c>
      <c r="G18" s="257">
        <f>'Het totale gemiddelde'!D20</f>
        <v>0.24096385542168675</v>
      </c>
      <c r="H18" s="258">
        <f t="shared" si="1"/>
        <v>7.2289156626506026</v>
      </c>
      <c r="I18" s="259">
        <f>'Het totale gemiddelde'!E20</f>
        <v>7.2289156626506026</v>
      </c>
      <c r="J18" s="289">
        <f t="shared" si="2"/>
        <v>8.1144578313253017</v>
      </c>
    </row>
    <row r="19" spans="1:10" s="233" customFormat="1" ht="15" customHeight="1" x14ac:dyDescent="0.3">
      <c r="A19" s="341">
        <v>3</v>
      </c>
      <c r="B19" s="352" t="s">
        <v>140</v>
      </c>
      <c r="C19" s="351" t="s">
        <v>141</v>
      </c>
      <c r="D19" s="350">
        <v>30</v>
      </c>
      <c r="E19" s="255">
        <v>0.2333333333</v>
      </c>
      <c r="F19" s="256">
        <f t="shared" si="0"/>
        <v>6.9999999989999999</v>
      </c>
      <c r="G19" s="257">
        <f>'Het totale gemiddelde'!D21</f>
        <v>0.13333333333333333</v>
      </c>
      <c r="H19" s="258">
        <f t="shared" si="1"/>
        <v>4</v>
      </c>
      <c r="I19" s="259">
        <f>'Het totale gemiddelde'!E22</f>
        <v>11.447368421052632</v>
      </c>
      <c r="J19" s="289">
        <f t="shared" si="2"/>
        <v>9.2236842100263168</v>
      </c>
    </row>
    <row r="20" spans="1:10" s="233" customFormat="1" ht="15" customHeight="1" x14ac:dyDescent="0.3">
      <c r="A20" s="341">
        <v>1</v>
      </c>
      <c r="B20" s="338" t="s">
        <v>125</v>
      </c>
      <c r="C20" s="339" t="s">
        <v>130</v>
      </c>
      <c r="D20" s="350">
        <v>30</v>
      </c>
      <c r="E20" s="255">
        <v>0.4</v>
      </c>
      <c r="F20" s="256">
        <f t="shared" si="0"/>
        <v>12</v>
      </c>
      <c r="G20" s="257">
        <f>'Het totale gemiddelde'!D22</f>
        <v>0.38157894736842107</v>
      </c>
      <c r="H20" s="258">
        <f t="shared" si="1"/>
        <v>11.447368421052632</v>
      </c>
      <c r="I20" s="259">
        <f>'Het totale gemiddelde'!E21</f>
        <v>4</v>
      </c>
      <c r="J20" s="289">
        <f t="shared" si="2"/>
        <v>8</v>
      </c>
    </row>
    <row r="21" spans="1:10" s="233" customFormat="1" ht="15" customHeight="1" x14ac:dyDescent="0.3">
      <c r="A21" s="341">
        <v>7</v>
      </c>
      <c r="B21" s="336" t="s">
        <v>142</v>
      </c>
      <c r="C21" s="337" t="s">
        <v>143</v>
      </c>
      <c r="D21" s="350">
        <v>30</v>
      </c>
      <c r="E21" s="255">
        <v>0.46666666000000001</v>
      </c>
      <c r="F21" s="256">
        <f t="shared" si="0"/>
        <v>13.999999800000001</v>
      </c>
      <c r="G21" s="257">
        <f>'Het totale gemiddelde'!D23</f>
        <v>0.48148148148148145</v>
      </c>
      <c r="H21" s="258">
        <f t="shared" si="1"/>
        <v>14.444444444444443</v>
      </c>
      <c r="I21" s="259">
        <f>'Het totale gemiddelde'!E23</f>
        <v>14.444444444444443</v>
      </c>
      <c r="J21" s="289">
        <f t="shared" si="2"/>
        <v>14.222222122222222</v>
      </c>
    </row>
    <row r="22" spans="1:10" s="233" customFormat="1" ht="15" customHeight="1" x14ac:dyDescent="0.3">
      <c r="A22" s="341">
        <v>8</v>
      </c>
      <c r="B22" s="338" t="s">
        <v>105</v>
      </c>
      <c r="C22" s="339" t="s">
        <v>106</v>
      </c>
      <c r="D22" s="350">
        <v>30</v>
      </c>
      <c r="E22" s="255">
        <v>0.4</v>
      </c>
      <c r="F22" s="256">
        <f t="shared" si="0"/>
        <v>12</v>
      </c>
      <c r="G22" s="257">
        <f>'Het totale gemiddelde'!D24</f>
        <v>0.359375</v>
      </c>
      <c r="H22" s="258">
        <f t="shared" si="1"/>
        <v>10.78125</v>
      </c>
      <c r="I22" s="259">
        <f>'Het totale gemiddelde'!E25</f>
        <v>9.0789473684210531</v>
      </c>
      <c r="J22" s="289">
        <f t="shared" si="2"/>
        <v>10.539473684210527</v>
      </c>
    </row>
    <row r="23" spans="1:10" s="233" customFormat="1" ht="15" customHeight="1" x14ac:dyDescent="0.3">
      <c r="A23" s="341">
        <v>4</v>
      </c>
      <c r="B23" s="260" t="s">
        <v>10</v>
      </c>
      <c r="C23" s="351" t="s">
        <v>25</v>
      </c>
      <c r="D23" s="350">
        <v>30</v>
      </c>
      <c r="E23" s="255">
        <v>0.4</v>
      </c>
      <c r="F23" s="256">
        <f t="shared" si="0"/>
        <v>12</v>
      </c>
      <c r="G23" s="257">
        <f>'Het totale gemiddelde'!D25</f>
        <v>0.30263157894736842</v>
      </c>
      <c r="H23" s="258">
        <f t="shared" si="1"/>
        <v>9.0789473684210531</v>
      </c>
      <c r="I23" s="259">
        <f>'Het totale gemiddelde'!E26</f>
        <v>11.383928571428571</v>
      </c>
      <c r="J23" s="289">
        <f t="shared" si="2"/>
        <v>11.691964285714285</v>
      </c>
    </row>
    <row r="24" spans="1:10" s="233" customFormat="1" ht="15" customHeight="1" x14ac:dyDescent="0.3">
      <c r="A24" s="341">
        <v>2</v>
      </c>
      <c r="B24" s="254" t="s">
        <v>111</v>
      </c>
      <c r="C24" s="349" t="s">
        <v>114</v>
      </c>
      <c r="D24" s="350">
        <v>30</v>
      </c>
      <c r="E24" s="255">
        <v>0.36666666660000002</v>
      </c>
      <c r="F24" s="256">
        <f t="shared" si="0"/>
        <v>10.999999998</v>
      </c>
      <c r="G24" s="257">
        <f>'Het totale gemiddelde'!D26</f>
        <v>0.3794642857142857</v>
      </c>
      <c r="H24" s="258">
        <f t="shared" si="1"/>
        <v>11.383928571428571</v>
      </c>
      <c r="I24" s="259">
        <f>'Het totale gemiddelde'!E27</f>
        <v>5.2702702702702702</v>
      </c>
      <c r="J24" s="289">
        <f t="shared" si="2"/>
        <v>8.135135134135135</v>
      </c>
    </row>
    <row r="25" spans="1:10" s="233" customFormat="1" ht="15" customHeight="1" x14ac:dyDescent="0.3">
      <c r="A25" s="341">
        <v>6</v>
      </c>
      <c r="B25" s="254" t="s">
        <v>100</v>
      </c>
      <c r="C25" s="349" t="s">
        <v>104</v>
      </c>
      <c r="D25" s="350">
        <v>30</v>
      </c>
      <c r="E25" s="255">
        <v>0.3</v>
      </c>
      <c r="F25" s="256">
        <f t="shared" si="0"/>
        <v>9</v>
      </c>
      <c r="G25" s="257">
        <f>'Het totale gemiddelde'!D27</f>
        <v>0.17567567567567569</v>
      </c>
      <c r="H25" s="258">
        <f t="shared" si="1"/>
        <v>5.2702702702702702</v>
      </c>
      <c r="I25" s="259">
        <f>'Het totale gemiddelde'!E29</f>
        <v>10.932203389830507</v>
      </c>
      <c r="J25" s="289">
        <f t="shared" si="2"/>
        <v>9.9661016949152526</v>
      </c>
    </row>
    <row r="26" spans="1:10" s="233" customFormat="1" ht="15" customHeight="1" x14ac:dyDescent="0.3">
      <c r="A26" s="341">
        <v>3</v>
      </c>
      <c r="B26" s="24" t="s">
        <v>107</v>
      </c>
      <c r="C26" s="340" t="s">
        <v>108</v>
      </c>
      <c r="D26" s="350">
        <v>30</v>
      </c>
      <c r="E26" s="255">
        <v>0.3</v>
      </c>
      <c r="F26" s="256">
        <f t="shared" si="0"/>
        <v>9</v>
      </c>
      <c r="G26" s="257">
        <f>'Het totale gemiddelde'!D28</f>
        <v>0.25550660792951541</v>
      </c>
      <c r="H26" s="258">
        <f t="shared" si="1"/>
        <v>7.6651982378854626</v>
      </c>
      <c r="I26" s="259">
        <f>'Het totale gemiddelde'!E30</f>
        <v>7.1590909090909092</v>
      </c>
      <c r="J26" s="289">
        <f t="shared" si="2"/>
        <v>8.079545454545455</v>
      </c>
    </row>
    <row r="27" spans="1:10" s="233" customFormat="1" ht="15" customHeight="1" x14ac:dyDescent="0.3">
      <c r="A27" s="341">
        <v>6</v>
      </c>
      <c r="B27" s="254" t="s">
        <v>12</v>
      </c>
      <c r="C27" s="349" t="s">
        <v>27</v>
      </c>
      <c r="D27" s="350">
        <v>30</v>
      </c>
      <c r="E27" s="255">
        <v>0.4</v>
      </c>
      <c r="F27" s="256">
        <f t="shared" si="0"/>
        <v>12</v>
      </c>
      <c r="G27" s="257">
        <f>'Het totale gemiddelde'!D29</f>
        <v>0.36440677966101692</v>
      </c>
      <c r="H27" s="258">
        <f t="shared" si="1"/>
        <v>10.932203389830507</v>
      </c>
      <c r="I27" s="259">
        <f>'Het totale gemiddelde'!E31</f>
        <v>9.5705521472392636</v>
      </c>
      <c r="J27" s="289">
        <f t="shared" si="2"/>
        <v>10.785276073619631</v>
      </c>
    </row>
    <row r="28" spans="1:10" s="233" customFormat="1" ht="15" customHeight="1" x14ac:dyDescent="0.3">
      <c r="A28" s="341">
        <v>6</v>
      </c>
      <c r="B28" s="254" t="s">
        <v>144</v>
      </c>
      <c r="C28" s="349" t="s">
        <v>145</v>
      </c>
      <c r="D28" s="350">
        <v>30</v>
      </c>
      <c r="E28" s="255">
        <v>0.3</v>
      </c>
      <c r="F28" s="256">
        <f t="shared" si="0"/>
        <v>9</v>
      </c>
      <c r="G28" s="257">
        <f>'Het totale gemiddelde'!D30</f>
        <v>0.23863636363636365</v>
      </c>
      <c r="H28" s="258">
        <f t="shared" si="1"/>
        <v>7.1590909090909092</v>
      </c>
      <c r="I28" s="259">
        <f>'Het totale gemiddelde'!E24</f>
        <v>10.78125</v>
      </c>
      <c r="J28" s="289">
        <f t="shared" si="2"/>
        <v>9.890625</v>
      </c>
    </row>
    <row r="29" spans="1:10" s="233" customFormat="1" x14ac:dyDescent="0.3">
      <c r="A29" s="341">
        <v>3</v>
      </c>
      <c r="B29" s="254" t="s">
        <v>146</v>
      </c>
      <c r="C29" s="349" t="s">
        <v>147</v>
      </c>
      <c r="D29" s="350">
        <v>30</v>
      </c>
      <c r="E29" s="255">
        <v>0.36666666660000002</v>
      </c>
      <c r="F29" s="256">
        <f t="shared" si="0"/>
        <v>10.999999998</v>
      </c>
      <c r="G29" s="257">
        <f>'Het totale gemiddelde'!D31</f>
        <v>0.31901840490797545</v>
      </c>
      <c r="H29" s="258">
        <f t="shared" si="1"/>
        <v>9.5705521472392636</v>
      </c>
      <c r="I29" s="259">
        <f>'Het totale gemiddelde'!E28</f>
        <v>7.6651982378854626</v>
      </c>
      <c r="J29" s="289">
        <f t="shared" si="2"/>
        <v>9.3325991179427312</v>
      </c>
    </row>
    <row r="30" spans="1:10" s="233" customFormat="1" x14ac:dyDescent="0.3">
      <c r="A30" s="341">
        <v>2</v>
      </c>
      <c r="B30" s="254" t="s">
        <v>117</v>
      </c>
      <c r="C30" s="349" t="s">
        <v>118</v>
      </c>
      <c r="D30" s="350">
        <v>30</v>
      </c>
      <c r="E30" s="255">
        <v>0.33333333329999998</v>
      </c>
      <c r="F30" s="256">
        <f t="shared" si="0"/>
        <v>9.9999999989999999</v>
      </c>
      <c r="G30" s="257">
        <f>'Het totale gemiddelde'!D32</f>
        <v>0.31578947368421051</v>
      </c>
      <c r="H30" s="258">
        <f t="shared" si="1"/>
        <v>9.473684210526315</v>
      </c>
      <c r="I30" s="259">
        <f>'Het totale gemiddelde'!E32</f>
        <v>9.473684210526315</v>
      </c>
      <c r="J30" s="289">
        <f t="shared" si="2"/>
        <v>9.7368421047631575</v>
      </c>
    </row>
    <row r="31" spans="1:10" s="233" customFormat="1" x14ac:dyDescent="0.3">
      <c r="A31" s="341">
        <v>5</v>
      </c>
      <c r="B31" s="254" t="s">
        <v>14</v>
      </c>
      <c r="C31" s="351" t="s">
        <v>31</v>
      </c>
      <c r="D31" s="350">
        <v>30</v>
      </c>
      <c r="E31" s="255">
        <v>0.3</v>
      </c>
      <c r="F31" s="256">
        <f t="shared" si="0"/>
        <v>9</v>
      </c>
      <c r="G31" s="257">
        <f>'Het totale gemiddelde'!D33</f>
        <v>0.22972972972972974</v>
      </c>
      <c r="H31" s="258">
        <f t="shared" si="1"/>
        <v>6.8918918918918921</v>
      </c>
      <c r="I31" s="259">
        <f>'Het totale gemiddelde'!E33</f>
        <v>6.8918918918918921</v>
      </c>
      <c r="J31" s="289">
        <f t="shared" si="2"/>
        <v>7.9459459459459456</v>
      </c>
    </row>
    <row r="32" spans="1:10" s="233" customFormat="1" x14ac:dyDescent="0.3">
      <c r="A32" s="341">
        <v>7</v>
      </c>
      <c r="B32" s="254" t="s">
        <v>18</v>
      </c>
      <c r="C32" s="349" t="s">
        <v>28</v>
      </c>
      <c r="D32" s="350">
        <v>30</v>
      </c>
      <c r="E32" s="255">
        <v>0.36666666660000002</v>
      </c>
      <c r="F32" s="256">
        <f t="shared" si="0"/>
        <v>10.999999998</v>
      </c>
      <c r="G32" s="257">
        <f>'Het totale gemiddelde'!D34</f>
        <v>0.30463576158940397</v>
      </c>
      <c r="H32" s="258">
        <f t="shared" si="1"/>
        <v>9.1390728476821188</v>
      </c>
      <c r="I32" s="259">
        <f>'Het totale gemiddelde'!E34</f>
        <v>9.1390728476821188</v>
      </c>
      <c r="J32" s="289">
        <f t="shared" si="2"/>
        <v>10.069536422841059</v>
      </c>
    </row>
    <row r="33" spans="1:10" s="233" customFormat="1" x14ac:dyDescent="0.3">
      <c r="A33" s="341">
        <v>2</v>
      </c>
      <c r="B33" s="144" t="s">
        <v>153</v>
      </c>
      <c r="C33" s="349"/>
      <c r="D33" s="350">
        <v>30</v>
      </c>
      <c r="E33" s="255">
        <v>0.36666666660000002</v>
      </c>
      <c r="F33" s="256">
        <f t="shared" si="0"/>
        <v>10.999999998</v>
      </c>
      <c r="G33" s="257">
        <f>'Het totale gemiddelde'!D35</f>
        <v>0.30188679245283018</v>
      </c>
      <c r="H33" s="258">
        <f t="shared" si="1"/>
        <v>9.0566037735849054</v>
      </c>
      <c r="I33" s="259">
        <f>'Het totale gemiddelde'!E35</f>
        <v>9.0566037735849054</v>
      </c>
      <c r="J33" s="289">
        <f t="shared" si="2"/>
        <v>10.028301885792452</v>
      </c>
    </row>
    <row r="34" spans="1:10" x14ac:dyDescent="0.3">
      <c r="A34" s="344"/>
      <c r="B34" s="24"/>
      <c r="C34" s="340"/>
      <c r="D34" s="353"/>
      <c r="E34" s="357"/>
      <c r="F34" s="358"/>
      <c r="G34" s="252"/>
      <c r="H34" s="104"/>
      <c r="I34" s="253"/>
    </row>
    <row r="35" spans="1:10" x14ac:dyDescent="0.3">
      <c r="B35" s="25"/>
      <c r="C35" s="335"/>
      <c r="G35" s="105"/>
      <c r="H35" s="106"/>
    </row>
    <row r="36" spans="1:10" x14ac:dyDescent="0.3">
      <c r="B36" s="25"/>
      <c r="C36" s="335"/>
      <c r="G36" s="105"/>
      <c r="H36" s="106"/>
    </row>
    <row r="37" spans="1:10" x14ac:dyDescent="0.3">
      <c r="B37" s="25"/>
      <c r="C37" s="335"/>
      <c r="G37" s="105"/>
      <c r="H37" s="106"/>
    </row>
    <row r="38" spans="1:10" x14ac:dyDescent="0.3">
      <c r="B38" s="25"/>
      <c r="C38" s="335"/>
      <c r="G38" s="105"/>
      <c r="H38" s="106"/>
    </row>
    <row r="39" spans="1:10" x14ac:dyDescent="0.3">
      <c r="B39" s="25"/>
      <c r="C39" s="335"/>
      <c r="G39" s="105"/>
      <c r="H39" s="106"/>
    </row>
    <row r="40" spans="1:10" x14ac:dyDescent="0.3">
      <c r="B40" s="25"/>
      <c r="C40" s="335"/>
      <c r="G40" s="105"/>
      <c r="H40" s="106"/>
    </row>
    <row r="41" spans="1:10" x14ac:dyDescent="0.3">
      <c r="B41" s="25"/>
      <c r="C41" s="335"/>
    </row>
    <row r="42" spans="1:10" x14ac:dyDescent="0.3">
      <c r="B42" s="25"/>
      <c r="C42" s="335"/>
    </row>
    <row r="43" spans="1:10" x14ac:dyDescent="0.3">
      <c r="B43" s="25"/>
      <c r="C43" s="335"/>
    </row>
    <row r="44" spans="1:10" x14ac:dyDescent="0.3">
      <c r="B44" s="25"/>
      <c r="C44" s="335"/>
    </row>
    <row r="45" spans="1:10" x14ac:dyDescent="0.3">
      <c r="B45" s="25"/>
      <c r="C45" s="335"/>
    </row>
    <row r="46" spans="1:10" x14ac:dyDescent="0.3">
      <c r="B46" s="25"/>
      <c r="C46" s="335"/>
    </row>
    <row r="47" spans="1:10" x14ac:dyDescent="0.3">
      <c r="B47" s="25"/>
      <c r="C47" s="335"/>
    </row>
    <row r="48" spans="1:10" x14ac:dyDescent="0.3">
      <c r="A48" s="23"/>
      <c r="B48" s="25"/>
      <c r="C48" s="335"/>
      <c r="D48" s="23"/>
      <c r="E48" s="361"/>
      <c r="F48" s="361"/>
      <c r="G48" s="23"/>
      <c r="H48" s="23"/>
      <c r="I48" s="23"/>
      <c r="J48" s="23"/>
    </row>
    <row r="49" spans="1:10" x14ac:dyDescent="0.3">
      <c r="A49" s="23"/>
      <c r="B49" s="25"/>
      <c r="C49" s="335"/>
      <c r="D49" s="23"/>
      <c r="E49" s="361"/>
      <c r="F49" s="361"/>
      <c r="G49" s="23"/>
      <c r="H49" s="23"/>
      <c r="I49" s="23"/>
      <c r="J49" s="23"/>
    </row>
    <row r="50" spans="1:10" x14ac:dyDescent="0.3">
      <c r="A50" s="23"/>
      <c r="B50" s="25"/>
      <c r="C50" s="335"/>
      <c r="D50" s="23"/>
      <c r="E50" s="361"/>
      <c r="F50" s="361"/>
      <c r="G50" s="23"/>
      <c r="H50" s="23"/>
      <c r="I50" s="23"/>
      <c r="J50" s="23"/>
    </row>
    <row r="51" spans="1:10" x14ac:dyDescent="0.3">
      <c r="A51" s="23"/>
      <c r="B51" s="25"/>
      <c r="C51" s="335"/>
      <c r="D51" s="23"/>
      <c r="E51" s="361"/>
      <c r="F51" s="361"/>
      <c r="G51" s="23"/>
      <c r="H51" s="23"/>
      <c r="I51" s="23"/>
      <c r="J51" s="23"/>
    </row>
    <row r="52" spans="1:10" x14ac:dyDescent="0.3">
      <c r="A52" s="23"/>
      <c r="B52" s="25"/>
      <c r="C52" s="335"/>
      <c r="D52" s="23"/>
      <c r="E52" s="361"/>
      <c r="F52" s="361"/>
      <c r="G52" s="23"/>
      <c r="H52" s="23"/>
      <c r="I52" s="23"/>
      <c r="J52" s="23"/>
    </row>
    <row r="53" spans="1:10" x14ac:dyDescent="0.3">
      <c r="A53" s="23"/>
      <c r="B53" s="25"/>
      <c r="C53" s="335"/>
      <c r="D53" s="23"/>
      <c r="E53" s="361"/>
      <c r="F53" s="361"/>
      <c r="G53" s="23"/>
      <c r="H53" s="23"/>
      <c r="I53" s="23"/>
      <c r="J53" s="23"/>
    </row>
    <row r="54" spans="1:10" x14ac:dyDescent="0.3">
      <c r="A54" s="23"/>
      <c r="B54" s="25"/>
      <c r="C54" s="335"/>
      <c r="D54" s="23"/>
      <c r="E54" s="361"/>
      <c r="F54" s="361"/>
      <c r="G54" s="23"/>
      <c r="H54" s="23"/>
      <c r="I54" s="23"/>
      <c r="J54" s="23"/>
    </row>
    <row r="55" spans="1:10" x14ac:dyDescent="0.3">
      <c r="A55" s="23"/>
      <c r="B55" s="25"/>
      <c r="C55" s="335"/>
      <c r="D55" s="23"/>
      <c r="E55" s="361"/>
      <c r="F55" s="361"/>
      <c r="G55" s="23"/>
      <c r="H55" s="23"/>
      <c r="I55" s="23"/>
      <c r="J55" s="23"/>
    </row>
    <row r="56" spans="1:10" x14ac:dyDescent="0.3">
      <c r="A56" s="23"/>
      <c r="B56" s="25"/>
      <c r="C56" s="335"/>
      <c r="D56" s="23"/>
      <c r="E56" s="361"/>
      <c r="F56" s="361"/>
      <c r="G56" s="23"/>
      <c r="H56" s="23"/>
      <c r="I56" s="23"/>
      <c r="J56" s="23"/>
    </row>
    <row r="57" spans="1:10" x14ac:dyDescent="0.3">
      <c r="A57" s="23"/>
      <c r="B57" s="25"/>
      <c r="C57" s="335"/>
      <c r="D57" s="23"/>
      <c r="E57" s="361"/>
      <c r="F57" s="361"/>
      <c r="G57" s="23"/>
      <c r="H57" s="23"/>
      <c r="I57" s="23"/>
      <c r="J57" s="23"/>
    </row>
    <row r="58" spans="1:10" x14ac:dyDescent="0.3">
      <c r="A58" s="23"/>
      <c r="B58" s="25"/>
      <c r="C58" s="335"/>
      <c r="D58" s="23"/>
      <c r="E58" s="361"/>
      <c r="F58" s="361"/>
      <c r="G58" s="23"/>
      <c r="H58" s="23"/>
      <c r="I58" s="23"/>
      <c r="J58" s="23"/>
    </row>
    <row r="59" spans="1:10" x14ac:dyDescent="0.3">
      <c r="A59" s="23"/>
      <c r="B59" s="25"/>
      <c r="C59" s="335"/>
      <c r="D59" s="23"/>
      <c r="E59" s="361"/>
      <c r="F59" s="361"/>
      <c r="G59" s="23"/>
      <c r="H59" s="23"/>
      <c r="I59" s="23"/>
      <c r="J59" s="23"/>
    </row>
  </sheetData>
  <sortState ref="B2:J33">
    <sortCondition ref="B1"/>
  </sortState>
  <printOptions horizontalCentered="1" verticalCentered="1"/>
  <pageMargins left="0" right="0" top="0" bottom="0" header="0" footer="0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O51"/>
  <sheetViews>
    <sheetView tabSelected="1" topLeftCell="K1" zoomScaleNormal="100" workbookViewId="0">
      <selection activeCell="AM3" sqref="AM3"/>
    </sheetView>
  </sheetViews>
  <sheetFormatPr defaultRowHeight="14.4" x14ac:dyDescent="0.3"/>
  <cols>
    <col min="1" max="1" width="4.44140625" style="68" customWidth="1"/>
    <col min="2" max="2" width="10.109375" style="36" customWidth="1"/>
    <col min="3" max="3" width="22.5546875" style="180" customWidth="1"/>
    <col min="4" max="7" width="3.6640625" style="36" customWidth="1"/>
    <col min="8" max="8" width="3.6640625" style="68" customWidth="1"/>
    <col min="9" max="9" width="2.6640625" style="36" customWidth="1"/>
    <col min="10" max="10" width="5" style="385" customWidth="1"/>
    <col min="11" max="11" width="2.6640625" customWidth="1"/>
    <col min="12" max="12" width="4" style="36" customWidth="1"/>
    <col min="13" max="13" width="22.6640625" customWidth="1"/>
    <col min="14" max="17" width="3.6640625" customWidth="1"/>
    <col min="18" max="18" width="2.6640625" customWidth="1"/>
    <col min="19" max="19" width="5.5546875" customWidth="1"/>
    <col min="20" max="20" width="3.33203125" customWidth="1"/>
    <col min="21" max="21" width="4" style="36" customWidth="1"/>
    <col min="22" max="22" width="21.33203125" customWidth="1"/>
    <col min="23" max="26" width="4" customWidth="1"/>
    <col min="27" max="27" width="2.6640625" customWidth="1"/>
    <col min="28" max="28" width="5.5546875" customWidth="1"/>
    <col min="29" max="29" width="2.6640625" customWidth="1"/>
    <col min="30" max="30" width="4.6640625" style="36" customWidth="1"/>
    <col min="31" max="31" width="20.44140625" customWidth="1"/>
    <col min="32" max="32" width="3.6640625" customWidth="1"/>
    <col min="33" max="33" width="2.6640625" customWidth="1"/>
    <col min="34" max="34" width="5.5546875" customWidth="1"/>
    <col min="35" max="35" width="3.109375" style="180" customWidth="1"/>
    <col min="36" max="36" width="20.109375" customWidth="1"/>
    <col min="37" max="37" width="3.6640625" customWidth="1"/>
    <col min="38" max="38" width="2.6640625" customWidth="1"/>
    <col min="39" max="39" width="5.5546875" customWidth="1"/>
    <col min="40" max="40" width="3.5546875" style="36" customWidth="1"/>
    <col min="41" max="41" width="22.5546875" customWidth="1"/>
    <col min="42" max="42" width="21.33203125" customWidth="1"/>
    <col min="262" max="262" width="8.33203125" customWidth="1"/>
    <col min="263" max="263" width="10.33203125" customWidth="1"/>
    <col min="264" max="264" width="16.44140625" customWidth="1"/>
    <col min="265" max="269" width="3.6640625" customWidth="1"/>
    <col min="270" max="271" width="2.6640625" customWidth="1"/>
    <col min="272" max="272" width="4" customWidth="1"/>
    <col min="273" max="273" width="12.6640625" customWidth="1"/>
    <col min="274" max="277" width="3.6640625" customWidth="1"/>
    <col min="278" max="278" width="2.6640625" customWidth="1"/>
    <col min="279" max="279" width="3.33203125" customWidth="1"/>
    <col min="280" max="280" width="4" customWidth="1"/>
    <col min="281" max="281" width="12.6640625" customWidth="1"/>
    <col min="282" max="285" width="4" customWidth="1"/>
    <col min="286" max="287" width="2.6640625" customWidth="1"/>
    <col min="288" max="288" width="4.6640625" customWidth="1"/>
    <col min="289" max="289" width="20.109375" customWidth="1"/>
    <col min="290" max="290" width="3.6640625" customWidth="1"/>
    <col min="291" max="291" width="2.6640625" customWidth="1"/>
    <col min="292" max="292" width="2.88671875" customWidth="1"/>
    <col min="293" max="293" width="18.109375" customWidth="1"/>
    <col min="294" max="294" width="3.6640625" customWidth="1"/>
    <col min="295" max="295" width="2.6640625" customWidth="1"/>
    <col min="296" max="296" width="3.5546875" customWidth="1"/>
    <col min="297" max="297" width="23.6640625" customWidth="1"/>
    <col min="298" max="298" width="21.33203125" customWidth="1"/>
    <col min="518" max="518" width="8.33203125" customWidth="1"/>
    <col min="519" max="519" width="10.33203125" customWidth="1"/>
    <col min="520" max="520" width="16.44140625" customWidth="1"/>
    <col min="521" max="525" width="3.6640625" customWidth="1"/>
    <col min="526" max="527" width="2.6640625" customWidth="1"/>
    <col min="528" max="528" width="4" customWidth="1"/>
    <col min="529" max="529" width="12.6640625" customWidth="1"/>
    <col min="530" max="533" width="3.6640625" customWidth="1"/>
    <col min="534" max="534" width="2.6640625" customWidth="1"/>
    <col min="535" max="535" width="3.33203125" customWidth="1"/>
    <col min="536" max="536" width="4" customWidth="1"/>
    <col min="537" max="537" width="12.6640625" customWidth="1"/>
    <col min="538" max="541" width="4" customWidth="1"/>
    <col min="542" max="543" width="2.6640625" customWidth="1"/>
    <col min="544" max="544" width="4.6640625" customWidth="1"/>
    <col min="545" max="545" width="20.109375" customWidth="1"/>
    <col min="546" max="546" width="3.6640625" customWidth="1"/>
    <col min="547" max="547" width="2.6640625" customWidth="1"/>
    <col min="548" max="548" width="2.88671875" customWidth="1"/>
    <col min="549" max="549" width="18.109375" customWidth="1"/>
    <col min="550" max="550" width="3.6640625" customWidth="1"/>
    <col min="551" max="551" width="2.6640625" customWidth="1"/>
    <col min="552" max="552" width="3.5546875" customWidth="1"/>
    <col min="553" max="553" width="23.6640625" customWidth="1"/>
    <col min="554" max="554" width="21.33203125" customWidth="1"/>
    <col min="774" max="774" width="8.33203125" customWidth="1"/>
    <col min="775" max="775" width="10.33203125" customWidth="1"/>
    <col min="776" max="776" width="16.44140625" customWidth="1"/>
    <col min="777" max="781" width="3.6640625" customWidth="1"/>
    <col min="782" max="783" width="2.6640625" customWidth="1"/>
    <col min="784" max="784" width="4" customWidth="1"/>
    <col min="785" max="785" width="12.6640625" customWidth="1"/>
    <col min="786" max="789" width="3.6640625" customWidth="1"/>
    <col min="790" max="790" width="2.6640625" customWidth="1"/>
    <col min="791" max="791" width="3.33203125" customWidth="1"/>
    <col min="792" max="792" width="4" customWidth="1"/>
    <col min="793" max="793" width="12.6640625" customWidth="1"/>
    <col min="794" max="797" width="4" customWidth="1"/>
    <col min="798" max="799" width="2.6640625" customWidth="1"/>
    <col min="800" max="800" width="4.6640625" customWidth="1"/>
    <col min="801" max="801" width="20.109375" customWidth="1"/>
    <col min="802" max="802" width="3.6640625" customWidth="1"/>
    <col min="803" max="803" width="2.6640625" customWidth="1"/>
    <col min="804" max="804" width="2.88671875" customWidth="1"/>
    <col min="805" max="805" width="18.109375" customWidth="1"/>
    <col min="806" max="806" width="3.6640625" customWidth="1"/>
    <col min="807" max="807" width="2.6640625" customWidth="1"/>
    <col min="808" max="808" width="3.5546875" customWidth="1"/>
    <col min="809" max="809" width="23.6640625" customWidth="1"/>
    <col min="810" max="810" width="21.33203125" customWidth="1"/>
    <col min="1030" max="1030" width="8.33203125" customWidth="1"/>
    <col min="1031" max="1031" width="10.33203125" customWidth="1"/>
    <col min="1032" max="1032" width="16.44140625" customWidth="1"/>
    <col min="1033" max="1037" width="3.6640625" customWidth="1"/>
    <col min="1038" max="1039" width="2.6640625" customWidth="1"/>
    <col min="1040" max="1040" width="4" customWidth="1"/>
    <col min="1041" max="1041" width="12.6640625" customWidth="1"/>
    <col min="1042" max="1045" width="3.6640625" customWidth="1"/>
    <col min="1046" max="1046" width="2.6640625" customWidth="1"/>
    <col min="1047" max="1047" width="3.33203125" customWidth="1"/>
    <col min="1048" max="1048" width="4" customWidth="1"/>
    <col min="1049" max="1049" width="12.6640625" customWidth="1"/>
    <col min="1050" max="1053" width="4" customWidth="1"/>
    <col min="1054" max="1055" width="2.6640625" customWidth="1"/>
    <col min="1056" max="1056" width="4.6640625" customWidth="1"/>
    <col min="1057" max="1057" width="20.109375" customWidth="1"/>
    <col min="1058" max="1058" width="3.6640625" customWidth="1"/>
    <col min="1059" max="1059" width="2.6640625" customWidth="1"/>
    <col min="1060" max="1060" width="2.88671875" customWidth="1"/>
    <col min="1061" max="1061" width="18.109375" customWidth="1"/>
    <col min="1062" max="1062" width="3.6640625" customWidth="1"/>
    <col min="1063" max="1063" width="2.6640625" customWidth="1"/>
    <col min="1064" max="1064" width="3.5546875" customWidth="1"/>
    <col min="1065" max="1065" width="23.6640625" customWidth="1"/>
    <col min="1066" max="1066" width="21.33203125" customWidth="1"/>
    <col min="1286" max="1286" width="8.33203125" customWidth="1"/>
    <col min="1287" max="1287" width="10.33203125" customWidth="1"/>
    <col min="1288" max="1288" width="16.44140625" customWidth="1"/>
    <col min="1289" max="1293" width="3.6640625" customWidth="1"/>
    <col min="1294" max="1295" width="2.6640625" customWidth="1"/>
    <col min="1296" max="1296" width="4" customWidth="1"/>
    <col min="1297" max="1297" width="12.6640625" customWidth="1"/>
    <col min="1298" max="1301" width="3.6640625" customWidth="1"/>
    <col min="1302" max="1302" width="2.6640625" customWidth="1"/>
    <col min="1303" max="1303" width="3.33203125" customWidth="1"/>
    <col min="1304" max="1304" width="4" customWidth="1"/>
    <col min="1305" max="1305" width="12.6640625" customWidth="1"/>
    <col min="1306" max="1309" width="4" customWidth="1"/>
    <col min="1310" max="1311" width="2.6640625" customWidth="1"/>
    <col min="1312" max="1312" width="4.6640625" customWidth="1"/>
    <col min="1313" max="1313" width="20.109375" customWidth="1"/>
    <col min="1314" max="1314" width="3.6640625" customWidth="1"/>
    <col min="1315" max="1315" width="2.6640625" customWidth="1"/>
    <col min="1316" max="1316" width="2.88671875" customWidth="1"/>
    <col min="1317" max="1317" width="18.109375" customWidth="1"/>
    <col min="1318" max="1318" width="3.6640625" customWidth="1"/>
    <col min="1319" max="1319" width="2.6640625" customWidth="1"/>
    <col min="1320" max="1320" width="3.5546875" customWidth="1"/>
    <col min="1321" max="1321" width="23.6640625" customWidth="1"/>
    <col min="1322" max="1322" width="21.33203125" customWidth="1"/>
    <col min="1542" max="1542" width="8.33203125" customWidth="1"/>
    <col min="1543" max="1543" width="10.33203125" customWidth="1"/>
    <col min="1544" max="1544" width="16.44140625" customWidth="1"/>
    <col min="1545" max="1549" width="3.6640625" customWidth="1"/>
    <col min="1550" max="1551" width="2.6640625" customWidth="1"/>
    <col min="1552" max="1552" width="4" customWidth="1"/>
    <col min="1553" max="1553" width="12.6640625" customWidth="1"/>
    <col min="1554" max="1557" width="3.6640625" customWidth="1"/>
    <col min="1558" max="1558" width="2.6640625" customWidth="1"/>
    <col min="1559" max="1559" width="3.33203125" customWidth="1"/>
    <col min="1560" max="1560" width="4" customWidth="1"/>
    <col min="1561" max="1561" width="12.6640625" customWidth="1"/>
    <col min="1562" max="1565" width="4" customWidth="1"/>
    <col min="1566" max="1567" width="2.6640625" customWidth="1"/>
    <col min="1568" max="1568" width="4.6640625" customWidth="1"/>
    <col min="1569" max="1569" width="20.109375" customWidth="1"/>
    <col min="1570" max="1570" width="3.6640625" customWidth="1"/>
    <col min="1571" max="1571" width="2.6640625" customWidth="1"/>
    <col min="1572" max="1572" width="2.88671875" customWidth="1"/>
    <col min="1573" max="1573" width="18.109375" customWidth="1"/>
    <col min="1574" max="1574" width="3.6640625" customWidth="1"/>
    <col min="1575" max="1575" width="2.6640625" customWidth="1"/>
    <col min="1576" max="1576" width="3.5546875" customWidth="1"/>
    <col min="1577" max="1577" width="23.6640625" customWidth="1"/>
    <col min="1578" max="1578" width="21.33203125" customWidth="1"/>
    <col min="1798" max="1798" width="8.33203125" customWidth="1"/>
    <col min="1799" max="1799" width="10.33203125" customWidth="1"/>
    <col min="1800" max="1800" width="16.44140625" customWidth="1"/>
    <col min="1801" max="1805" width="3.6640625" customWidth="1"/>
    <col min="1806" max="1807" width="2.6640625" customWidth="1"/>
    <col min="1808" max="1808" width="4" customWidth="1"/>
    <col min="1809" max="1809" width="12.6640625" customWidth="1"/>
    <col min="1810" max="1813" width="3.6640625" customWidth="1"/>
    <col min="1814" max="1814" width="2.6640625" customWidth="1"/>
    <col min="1815" max="1815" width="3.33203125" customWidth="1"/>
    <col min="1816" max="1816" width="4" customWidth="1"/>
    <col min="1817" max="1817" width="12.6640625" customWidth="1"/>
    <col min="1818" max="1821" width="4" customWidth="1"/>
    <col min="1822" max="1823" width="2.6640625" customWidth="1"/>
    <col min="1824" max="1824" width="4.6640625" customWidth="1"/>
    <col min="1825" max="1825" width="20.109375" customWidth="1"/>
    <col min="1826" max="1826" width="3.6640625" customWidth="1"/>
    <col min="1827" max="1827" width="2.6640625" customWidth="1"/>
    <col min="1828" max="1828" width="2.88671875" customWidth="1"/>
    <col min="1829" max="1829" width="18.109375" customWidth="1"/>
    <col min="1830" max="1830" width="3.6640625" customWidth="1"/>
    <col min="1831" max="1831" width="2.6640625" customWidth="1"/>
    <col min="1832" max="1832" width="3.5546875" customWidth="1"/>
    <col min="1833" max="1833" width="23.6640625" customWidth="1"/>
    <col min="1834" max="1834" width="21.33203125" customWidth="1"/>
    <col min="2054" max="2054" width="8.33203125" customWidth="1"/>
    <col min="2055" max="2055" width="10.33203125" customWidth="1"/>
    <col min="2056" max="2056" width="16.44140625" customWidth="1"/>
    <col min="2057" max="2061" width="3.6640625" customWidth="1"/>
    <col min="2062" max="2063" width="2.6640625" customWidth="1"/>
    <col min="2064" max="2064" width="4" customWidth="1"/>
    <col min="2065" max="2065" width="12.6640625" customWidth="1"/>
    <col min="2066" max="2069" width="3.6640625" customWidth="1"/>
    <col min="2070" max="2070" width="2.6640625" customWidth="1"/>
    <col min="2071" max="2071" width="3.33203125" customWidth="1"/>
    <col min="2072" max="2072" width="4" customWidth="1"/>
    <col min="2073" max="2073" width="12.6640625" customWidth="1"/>
    <col min="2074" max="2077" width="4" customWidth="1"/>
    <col min="2078" max="2079" width="2.6640625" customWidth="1"/>
    <col min="2080" max="2080" width="4.6640625" customWidth="1"/>
    <col min="2081" max="2081" width="20.109375" customWidth="1"/>
    <col min="2082" max="2082" width="3.6640625" customWidth="1"/>
    <col min="2083" max="2083" width="2.6640625" customWidth="1"/>
    <col min="2084" max="2084" width="2.88671875" customWidth="1"/>
    <col min="2085" max="2085" width="18.109375" customWidth="1"/>
    <col min="2086" max="2086" width="3.6640625" customWidth="1"/>
    <col min="2087" max="2087" width="2.6640625" customWidth="1"/>
    <col min="2088" max="2088" width="3.5546875" customWidth="1"/>
    <col min="2089" max="2089" width="23.6640625" customWidth="1"/>
    <col min="2090" max="2090" width="21.33203125" customWidth="1"/>
    <col min="2310" max="2310" width="8.33203125" customWidth="1"/>
    <col min="2311" max="2311" width="10.33203125" customWidth="1"/>
    <col min="2312" max="2312" width="16.44140625" customWidth="1"/>
    <col min="2313" max="2317" width="3.6640625" customWidth="1"/>
    <col min="2318" max="2319" width="2.6640625" customWidth="1"/>
    <col min="2320" max="2320" width="4" customWidth="1"/>
    <col min="2321" max="2321" width="12.6640625" customWidth="1"/>
    <col min="2322" max="2325" width="3.6640625" customWidth="1"/>
    <col min="2326" max="2326" width="2.6640625" customWidth="1"/>
    <col min="2327" max="2327" width="3.33203125" customWidth="1"/>
    <col min="2328" max="2328" width="4" customWidth="1"/>
    <col min="2329" max="2329" width="12.6640625" customWidth="1"/>
    <col min="2330" max="2333" width="4" customWidth="1"/>
    <col min="2334" max="2335" width="2.6640625" customWidth="1"/>
    <col min="2336" max="2336" width="4.6640625" customWidth="1"/>
    <col min="2337" max="2337" width="20.109375" customWidth="1"/>
    <col min="2338" max="2338" width="3.6640625" customWidth="1"/>
    <col min="2339" max="2339" width="2.6640625" customWidth="1"/>
    <col min="2340" max="2340" width="2.88671875" customWidth="1"/>
    <col min="2341" max="2341" width="18.109375" customWidth="1"/>
    <col min="2342" max="2342" width="3.6640625" customWidth="1"/>
    <col min="2343" max="2343" width="2.6640625" customWidth="1"/>
    <col min="2344" max="2344" width="3.5546875" customWidth="1"/>
    <col min="2345" max="2345" width="23.6640625" customWidth="1"/>
    <col min="2346" max="2346" width="21.33203125" customWidth="1"/>
    <col min="2566" max="2566" width="8.33203125" customWidth="1"/>
    <col min="2567" max="2567" width="10.33203125" customWidth="1"/>
    <col min="2568" max="2568" width="16.44140625" customWidth="1"/>
    <col min="2569" max="2573" width="3.6640625" customWidth="1"/>
    <col min="2574" max="2575" width="2.6640625" customWidth="1"/>
    <col min="2576" max="2576" width="4" customWidth="1"/>
    <col min="2577" max="2577" width="12.6640625" customWidth="1"/>
    <col min="2578" max="2581" width="3.6640625" customWidth="1"/>
    <col min="2582" max="2582" width="2.6640625" customWidth="1"/>
    <col min="2583" max="2583" width="3.33203125" customWidth="1"/>
    <col min="2584" max="2584" width="4" customWidth="1"/>
    <col min="2585" max="2585" width="12.6640625" customWidth="1"/>
    <col min="2586" max="2589" width="4" customWidth="1"/>
    <col min="2590" max="2591" width="2.6640625" customWidth="1"/>
    <col min="2592" max="2592" width="4.6640625" customWidth="1"/>
    <col min="2593" max="2593" width="20.109375" customWidth="1"/>
    <col min="2594" max="2594" width="3.6640625" customWidth="1"/>
    <col min="2595" max="2595" width="2.6640625" customWidth="1"/>
    <col min="2596" max="2596" width="2.88671875" customWidth="1"/>
    <col min="2597" max="2597" width="18.109375" customWidth="1"/>
    <col min="2598" max="2598" width="3.6640625" customWidth="1"/>
    <col min="2599" max="2599" width="2.6640625" customWidth="1"/>
    <col min="2600" max="2600" width="3.5546875" customWidth="1"/>
    <col min="2601" max="2601" width="23.6640625" customWidth="1"/>
    <col min="2602" max="2602" width="21.33203125" customWidth="1"/>
    <col min="2822" max="2822" width="8.33203125" customWidth="1"/>
    <col min="2823" max="2823" width="10.33203125" customWidth="1"/>
    <col min="2824" max="2824" width="16.44140625" customWidth="1"/>
    <col min="2825" max="2829" width="3.6640625" customWidth="1"/>
    <col min="2830" max="2831" width="2.6640625" customWidth="1"/>
    <col min="2832" max="2832" width="4" customWidth="1"/>
    <col min="2833" max="2833" width="12.6640625" customWidth="1"/>
    <col min="2834" max="2837" width="3.6640625" customWidth="1"/>
    <col min="2838" max="2838" width="2.6640625" customWidth="1"/>
    <col min="2839" max="2839" width="3.33203125" customWidth="1"/>
    <col min="2840" max="2840" width="4" customWidth="1"/>
    <col min="2841" max="2841" width="12.6640625" customWidth="1"/>
    <col min="2842" max="2845" width="4" customWidth="1"/>
    <col min="2846" max="2847" width="2.6640625" customWidth="1"/>
    <col min="2848" max="2848" width="4.6640625" customWidth="1"/>
    <col min="2849" max="2849" width="20.109375" customWidth="1"/>
    <col min="2850" max="2850" width="3.6640625" customWidth="1"/>
    <col min="2851" max="2851" width="2.6640625" customWidth="1"/>
    <col min="2852" max="2852" width="2.88671875" customWidth="1"/>
    <col min="2853" max="2853" width="18.109375" customWidth="1"/>
    <col min="2854" max="2854" width="3.6640625" customWidth="1"/>
    <col min="2855" max="2855" width="2.6640625" customWidth="1"/>
    <col min="2856" max="2856" width="3.5546875" customWidth="1"/>
    <col min="2857" max="2857" width="23.6640625" customWidth="1"/>
    <col min="2858" max="2858" width="21.33203125" customWidth="1"/>
    <col min="3078" max="3078" width="8.33203125" customWidth="1"/>
    <col min="3079" max="3079" width="10.33203125" customWidth="1"/>
    <col min="3080" max="3080" width="16.44140625" customWidth="1"/>
    <col min="3081" max="3085" width="3.6640625" customWidth="1"/>
    <col min="3086" max="3087" width="2.6640625" customWidth="1"/>
    <col min="3088" max="3088" width="4" customWidth="1"/>
    <col min="3089" max="3089" width="12.6640625" customWidth="1"/>
    <col min="3090" max="3093" width="3.6640625" customWidth="1"/>
    <col min="3094" max="3094" width="2.6640625" customWidth="1"/>
    <col min="3095" max="3095" width="3.33203125" customWidth="1"/>
    <col min="3096" max="3096" width="4" customWidth="1"/>
    <col min="3097" max="3097" width="12.6640625" customWidth="1"/>
    <col min="3098" max="3101" width="4" customWidth="1"/>
    <col min="3102" max="3103" width="2.6640625" customWidth="1"/>
    <col min="3104" max="3104" width="4.6640625" customWidth="1"/>
    <col min="3105" max="3105" width="20.109375" customWidth="1"/>
    <col min="3106" max="3106" width="3.6640625" customWidth="1"/>
    <col min="3107" max="3107" width="2.6640625" customWidth="1"/>
    <col min="3108" max="3108" width="2.88671875" customWidth="1"/>
    <col min="3109" max="3109" width="18.109375" customWidth="1"/>
    <col min="3110" max="3110" width="3.6640625" customWidth="1"/>
    <col min="3111" max="3111" width="2.6640625" customWidth="1"/>
    <col min="3112" max="3112" width="3.5546875" customWidth="1"/>
    <col min="3113" max="3113" width="23.6640625" customWidth="1"/>
    <col min="3114" max="3114" width="21.33203125" customWidth="1"/>
    <col min="3334" max="3334" width="8.33203125" customWidth="1"/>
    <col min="3335" max="3335" width="10.33203125" customWidth="1"/>
    <col min="3336" max="3336" width="16.44140625" customWidth="1"/>
    <col min="3337" max="3341" width="3.6640625" customWidth="1"/>
    <col min="3342" max="3343" width="2.6640625" customWidth="1"/>
    <col min="3344" max="3344" width="4" customWidth="1"/>
    <col min="3345" max="3345" width="12.6640625" customWidth="1"/>
    <col min="3346" max="3349" width="3.6640625" customWidth="1"/>
    <col min="3350" max="3350" width="2.6640625" customWidth="1"/>
    <col min="3351" max="3351" width="3.33203125" customWidth="1"/>
    <col min="3352" max="3352" width="4" customWidth="1"/>
    <col min="3353" max="3353" width="12.6640625" customWidth="1"/>
    <col min="3354" max="3357" width="4" customWidth="1"/>
    <col min="3358" max="3359" width="2.6640625" customWidth="1"/>
    <col min="3360" max="3360" width="4.6640625" customWidth="1"/>
    <col min="3361" max="3361" width="20.109375" customWidth="1"/>
    <col min="3362" max="3362" width="3.6640625" customWidth="1"/>
    <col min="3363" max="3363" width="2.6640625" customWidth="1"/>
    <col min="3364" max="3364" width="2.88671875" customWidth="1"/>
    <col min="3365" max="3365" width="18.109375" customWidth="1"/>
    <col min="3366" max="3366" width="3.6640625" customWidth="1"/>
    <col min="3367" max="3367" width="2.6640625" customWidth="1"/>
    <col min="3368" max="3368" width="3.5546875" customWidth="1"/>
    <col min="3369" max="3369" width="23.6640625" customWidth="1"/>
    <col min="3370" max="3370" width="21.33203125" customWidth="1"/>
    <col min="3590" max="3590" width="8.33203125" customWidth="1"/>
    <col min="3591" max="3591" width="10.33203125" customWidth="1"/>
    <col min="3592" max="3592" width="16.44140625" customWidth="1"/>
    <col min="3593" max="3597" width="3.6640625" customWidth="1"/>
    <col min="3598" max="3599" width="2.6640625" customWidth="1"/>
    <col min="3600" max="3600" width="4" customWidth="1"/>
    <col min="3601" max="3601" width="12.6640625" customWidth="1"/>
    <col min="3602" max="3605" width="3.6640625" customWidth="1"/>
    <col min="3606" max="3606" width="2.6640625" customWidth="1"/>
    <col min="3607" max="3607" width="3.33203125" customWidth="1"/>
    <col min="3608" max="3608" width="4" customWidth="1"/>
    <col min="3609" max="3609" width="12.6640625" customWidth="1"/>
    <col min="3610" max="3613" width="4" customWidth="1"/>
    <col min="3614" max="3615" width="2.6640625" customWidth="1"/>
    <col min="3616" max="3616" width="4.6640625" customWidth="1"/>
    <col min="3617" max="3617" width="20.109375" customWidth="1"/>
    <col min="3618" max="3618" width="3.6640625" customWidth="1"/>
    <col min="3619" max="3619" width="2.6640625" customWidth="1"/>
    <col min="3620" max="3620" width="2.88671875" customWidth="1"/>
    <col min="3621" max="3621" width="18.109375" customWidth="1"/>
    <col min="3622" max="3622" width="3.6640625" customWidth="1"/>
    <col min="3623" max="3623" width="2.6640625" customWidth="1"/>
    <col min="3624" max="3624" width="3.5546875" customWidth="1"/>
    <col min="3625" max="3625" width="23.6640625" customWidth="1"/>
    <col min="3626" max="3626" width="21.33203125" customWidth="1"/>
    <col min="3846" max="3846" width="8.33203125" customWidth="1"/>
    <col min="3847" max="3847" width="10.33203125" customWidth="1"/>
    <col min="3848" max="3848" width="16.44140625" customWidth="1"/>
    <col min="3849" max="3853" width="3.6640625" customWidth="1"/>
    <col min="3854" max="3855" width="2.6640625" customWidth="1"/>
    <col min="3856" max="3856" width="4" customWidth="1"/>
    <col min="3857" max="3857" width="12.6640625" customWidth="1"/>
    <col min="3858" max="3861" width="3.6640625" customWidth="1"/>
    <col min="3862" max="3862" width="2.6640625" customWidth="1"/>
    <col min="3863" max="3863" width="3.33203125" customWidth="1"/>
    <col min="3864" max="3864" width="4" customWidth="1"/>
    <col min="3865" max="3865" width="12.6640625" customWidth="1"/>
    <col min="3866" max="3869" width="4" customWidth="1"/>
    <col min="3870" max="3871" width="2.6640625" customWidth="1"/>
    <col min="3872" max="3872" width="4.6640625" customWidth="1"/>
    <col min="3873" max="3873" width="20.109375" customWidth="1"/>
    <col min="3874" max="3874" width="3.6640625" customWidth="1"/>
    <col min="3875" max="3875" width="2.6640625" customWidth="1"/>
    <col min="3876" max="3876" width="2.88671875" customWidth="1"/>
    <col min="3877" max="3877" width="18.109375" customWidth="1"/>
    <col min="3878" max="3878" width="3.6640625" customWidth="1"/>
    <col min="3879" max="3879" width="2.6640625" customWidth="1"/>
    <col min="3880" max="3880" width="3.5546875" customWidth="1"/>
    <col min="3881" max="3881" width="23.6640625" customWidth="1"/>
    <col min="3882" max="3882" width="21.33203125" customWidth="1"/>
    <col min="4102" max="4102" width="8.33203125" customWidth="1"/>
    <col min="4103" max="4103" width="10.33203125" customWidth="1"/>
    <col min="4104" max="4104" width="16.44140625" customWidth="1"/>
    <col min="4105" max="4109" width="3.6640625" customWidth="1"/>
    <col min="4110" max="4111" width="2.6640625" customWidth="1"/>
    <col min="4112" max="4112" width="4" customWidth="1"/>
    <col min="4113" max="4113" width="12.6640625" customWidth="1"/>
    <col min="4114" max="4117" width="3.6640625" customWidth="1"/>
    <col min="4118" max="4118" width="2.6640625" customWidth="1"/>
    <col min="4119" max="4119" width="3.33203125" customWidth="1"/>
    <col min="4120" max="4120" width="4" customWidth="1"/>
    <col min="4121" max="4121" width="12.6640625" customWidth="1"/>
    <col min="4122" max="4125" width="4" customWidth="1"/>
    <col min="4126" max="4127" width="2.6640625" customWidth="1"/>
    <col min="4128" max="4128" width="4.6640625" customWidth="1"/>
    <col min="4129" max="4129" width="20.109375" customWidth="1"/>
    <col min="4130" max="4130" width="3.6640625" customWidth="1"/>
    <col min="4131" max="4131" width="2.6640625" customWidth="1"/>
    <col min="4132" max="4132" width="2.88671875" customWidth="1"/>
    <col min="4133" max="4133" width="18.109375" customWidth="1"/>
    <col min="4134" max="4134" width="3.6640625" customWidth="1"/>
    <col min="4135" max="4135" width="2.6640625" customWidth="1"/>
    <col min="4136" max="4136" width="3.5546875" customWidth="1"/>
    <col min="4137" max="4137" width="23.6640625" customWidth="1"/>
    <col min="4138" max="4138" width="21.33203125" customWidth="1"/>
    <col min="4358" max="4358" width="8.33203125" customWidth="1"/>
    <col min="4359" max="4359" width="10.33203125" customWidth="1"/>
    <col min="4360" max="4360" width="16.44140625" customWidth="1"/>
    <col min="4361" max="4365" width="3.6640625" customWidth="1"/>
    <col min="4366" max="4367" width="2.6640625" customWidth="1"/>
    <col min="4368" max="4368" width="4" customWidth="1"/>
    <col min="4369" max="4369" width="12.6640625" customWidth="1"/>
    <col min="4370" max="4373" width="3.6640625" customWidth="1"/>
    <col min="4374" max="4374" width="2.6640625" customWidth="1"/>
    <col min="4375" max="4375" width="3.33203125" customWidth="1"/>
    <col min="4376" max="4376" width="4" customWidth="1"/>
    <col min="4377" max="4377" width="12.6640625" customWidth="1"/>
    <col min="4378" max="4381" width="4" customWidth="1"/>
    <col min="4382" max="4383" width="2.6640625" customWidth="1"/>
    <col min="4384" max="4384" width="4.6640625" customWidth="1"/>
    <col min="4385" max="4385" width="20.109375" customWidth="1"/>
    <col min="4386" max="4386" width="3.6640625" customWidth="1"/>
    <col min="4387" max="4387" width="2.6640625" customWidth="1"/>
    <col min="4388" max="4388" width="2.88671875" customWidth="1"/>
    <col min="4389" max="4389" width="18.109375" customWidth="1"/>
    <col min="4390" max="4390" width="3.6640625" customWidth="1"/>
    <col min="4391" max="4391" width="2.6640625" customWidth="1"/>
    <col min="4392" max="4392" width="3.5546875" customWidth="1"/>
    <col min="4393" max="4393" width="23.6640625" customWidth="1"/>
    <col min="4394" max="4394" width="21.33203125" customWidth="1"/>
    <col min="4614" max="4614" width="8.33203125" customWidth="1"/>
    <col min="4615" max="4615" width="10.33203125" customWidth="1"/>
    <col min="4616" max="4616" width="16.44140625" customWidth="1"/>
    <col min="4617" max="4621" width="3.6640625" customWidth="1"/>
    <col min="4622" max="4623" width="2.6640625" customWidth="1"/>
    <col min="4624" max="4624" width="4" customWidth="1"/>
    <col min="4625" max="4625" width="12.6640625" customWidth="1"/>
    <col min="4626" max="4629" width="3.6640625" customWidth="1"/>
    <col min="4630" max="4630" width="2.6640625" customWidth="1"/>
    <col min="4631" max="4631" width="3.33203125" customWidth="1"/>
    <col min="4632" max="4632" width="4" customWidth="1"/>
    <col min="4633" max="4633" width="12.6640625" customWidth="1"/>
    <col min="4634" max="4637" width="4" customWidth="1"/>
    <col min="4638" max="4639" width="2.6640625" customWidth="1"/>
    <col min="4640" max="4640" width="4.6640625" customWidth="1"/>
    <col min="4641" max="4641" width="20.109375" customWidth="1"/>
    <col min="4642" max="4642" width="3.6640625" customWidth="1"/>
    <col min="4643" max="4643" width="2.6640625" customWidth="1"/>
    <col min="4644" max="4644" width="2.88671875" customWidth="1"/>
    <col min="4645" max="4645" width="18.109375" customWidth="1"/>
    <col min="4646" max="4646" width="3.6640625" customWidth="1"/>
    <col min="4647" max="4647" width="2.6640625" customWidth="1"/>
    <col min="4648" max="4648" width="3.5546875" customWidth="1"/>
    <col min="4649" max="4649" width="23.6640625" customWidth="1"/>
    <col min="4650" max="4650" width="21.33203125" customWidth="1"/>
    <col min="4870" max="4870" width="8.33203125" customWidth="1"/>
    <col min="4871" max="4871" width="10.33203125" customWidth="1"/>
    <col min="4872" max="4872" width="16.44140625" customWidth="1"/>
    <col min="4873" max="4877" width="3.6640625" customWidth="1"/>
    <col min="4878" max="4879" width="2.6640625" customWidth="1"/>
    <col min="4880" max="4880" width="4" customWidth="1"/>
    <col min="4881" max="4881" width="12.6640625" customWidth="1"/>
    <col min="4882" max="4885" width="3.6640625" customWidth="1"/>
    <col min="4886" max="4886" width="2.6640625" customWidth="1"/>
    <col min="4887" max="4887" width="3.33203125" customWidth="1"/>
    <col min="4888" max="4888" width="4" customWidth="1"/>
    <col min="4889" max="4889" width="12.6640625" customWidth="1"/>
    <col min="4890" max="4893" width="4" customWidth="1"/>
    <col min="4894" max="4895" width="2.6640625" customWidth="1"/>
    <col min="4896" max="4896" width="4.6640625" customWidth="1"/>
    <col min="4897" max="4897" width="20.109375" customWidth="1"/>
    <col min="4898" max="4898" width="3.6640625" customWidth="1"/>
    <col min="4899" max="4899" width="2.6640625" customWidth="1"/>
    <col min="4900" max="4900" width="2.88671875" customWidth="1"/>
    <col min="4901" max="4901" width="18.109375" customWidth="1"/>
    <col min="4902" max="4902" width="3.6640625" customWidth="1"/>
    <col min="4903" max="4903" width="2.6640625" customWidth="1"/>
    <col min="4904" max="4904" width="3.5546875" customWidth="1"/>
    <col min="4905" max="4905" width="23.6640625" customWidth="1"/>
    <col min="4906" max="4906" width="21.33203125" customWidth="1"/>
    <col min="5126" max="5126" width="8.33203125" customWidth="1"/>
    <col min="5127" max="5127" width="10.33203125" customWidth="1"/>
    <col min="5128" max="5128" width="16.44140625" customWidth="1"/>
    <col min="5129" max="5133" width="3.6640625" customWidth="1"/>
    <col min="5134" max="5135" width="2.6640625" customWidth="1"/>
    <col min="5136" max="5136" width="4" customWidth="1"/>
    <col min="5137" max="5137" width="12.6640625" customWidth="1"/>
    <col min="5138" max="5141" width="3.6640625" customWidth="1"/>
    <col min="5142" max="5142" width="2.6640625" customWidth="1"/>
    <col min="5143" max="5143" width="3.33203125" customWidth="1"/>
    <col min="5144" max="5144" width="4" customWidth="1"/>
    <col min="5145" max="5145" width="12.6640625" customWidth="1"/>
    <col min="5146" max="5149" width="4" customWidth="1"/>
    <col min="5150" max="5151" width="2.6640625" customWidth="1"/>
    <col min="5152" max="5152" width="4.6640625" customWidth="1"/>
    <col min="5153" max="5153" width="20.109375" customWidth="1"/>
    <col min="5154" max="5154" width="3.6640625" customWidth="1"/>
    <col min="5155" max="5155" width="2.6640625" customWidth="1"/>
    <col min="5156" max="5156" width="2.88671875" customWidth="1"/>
    <col min="5157" max="5157" width="18.109375" customWidth="1"/>
    <col min="5158" max="5158" width="3.6640625" customWidth="1"/>
    <col min="5159" max="5159" width="2.6640625" customWidth="1"/>
    <col min="5160" max="5160" width="3.5546875" customWidth="1"/>
    <col min="5161" max="5161" width="23.6640625" customWidth="1"/>
    <col min="5162" max="5162" width="21.33203125" customWidth="1"/>
    <col min="5382" max="5382" width="8.33203125" customWidth="1"/>
    <col min="5383" max="5383" width="10.33203125" customWidth="1"/>
    <col min="5384" max="5384" width="16.44140625" customWidth="1"/>
    <col min="5385" max="5389" width="3.6640625" customWidth="1"/>
    <col min="5390" max="5391" width="2.6640625" customWidth="1"/>
    <col min="5392" max="5392" width="4" customWidth="1"/>
    <col min="5393" max="5393" width="12.6640625" customWidth="1"/>
    <col min="5394" max="5397" width="3.6640625" customWidth="1"/>
    <col min="5398" max="5398" width="2.6640625" customWidth="1"/>
    <col min="5399" max="5399" width="3.33203125" customWidth="1"/>
    <col min="5400" max="5400" width="4" customWidth="1"/>
    <col min="5401" max="5401" width="12.6640625" customWidth="1"/>
    <col min="5402" max="5405" width="4" customWidth="1"/>
    <col min="5406" max="5407" width="2.6640625" customWidth="1"/>
    <col min="5408" max="5408" width="4.6640625" customWidth="1"/>
    <col min="5409" max="5409" width="20.109375" customWidth="1"/>
    <col min="5410" max="5410" width="3.6640625" customWidth="1"/>
    <col min="5411" max="5411" width="2.6640625" customWidth="1"/>
    <col min="5412" max="5412" width="2.88671875" customWidth="1"/>
    <col min="5413" max="5413" width="18.109375" customWidth="1"/>
    <col min="5414" max="5414" width="3.6640625" customWidth="1"/>
    <col min="5415" max="5415" width="2.6640625" customWidth="1"/>
    <col min="5416" max="5416" width="3.5546875" customWidth="1"/>
    <col min="5417" max="5417" width="23.6640625" customWidth="1"/>
    <col min="5418" max="5418" width="21.33203125" customWidth="1"/>
    <col min="5638" max="5638" width="8.33203125" customWidth="1"/>
    <col min="5639" max="5639" width="10.33203125" customWidth="1"/>
    <col min="5640" max="5640" width="16.44140625" customWidth="1"/>
    <col min="5641" max="5645" width="3.6640625" customWidth="1"/>
    <col min="5646" max="5647" width="2.6640625" customWidth="1"/>
    <col min="5648" max="5648" width="4" customWidth="1"/>
    <col min="5649" max="5649" width="12.6640625" customWidth="1"/>
    <col min="5650" max="5653" width="3.6640625" customWidth="1"/>
    <col min="5654" max="5654" width="2.6640625" customWidth="1"/>
    <col min="5655" max="5655" width="3.33203125" customWidth="1"/>
    <col min="5656" max="5656" width="4" customWidth="1"/>
    <col min="5657" max="5657" width="12.6640625" customWidth="1"/>
    <col min="5658" max="5661" width="4" customWidth="1"/>
    <col min="5662" max="5663" width="2.6640625" customWidth="1"/>
    <col min="5664" max="5664" width="4.6640625" customWidth="1"/>
    <col min="5665" max="5665" width="20.109375" customWidth="1"/>
    <col min="5666" max="5666" width="3.6640625" customWidth="1"/>
    <col min="5667" max="5667" width="2.6640625" customWidth="1"/>
    <col min="5668" max="5668" width="2.88671875" customWidth="1"/>
    <col min="5669" max="5669" width="18.109375" customWidth="1"/>
    <col min="5670" max="5670" width="3.6640625" customWidth="1"/>
    <col min="5671" max="5671" width="2.6640625" customWidth="1"/>
    <col min="5672" max="5672" width="3.5546875" customWidth="1"/>
    <col min="5673" max="5673" width="23.6640625" customWidth="1"/>
    <col min="5674" max="5674" width="21.33203125" customWidth="1"/>
    <col min="5894" max="5894" width="8.33203125" customWidth="1"/>
    <col min="5895" max="5895" width="10.33203125" customWidth="1"/>
    <col min="5896" max="5896" width="16.44140625" customWidth="1"/>
    <col min="5897" max="5901" width="3.6640625" customWidth="1"/>
    <col min="5902" max="5903" width="2.6640625" customWidth="1"/>
    <col min="5904" max="5904" width="4" customWidth="1"/>
    <col min="5905" max="5905" width="12.6640625" customWidth="1"/>
    <col min="5906" max="5909" width="3.6640625" customWidth="1"/>
    <col min="5910" max="5910" width="2.6640625" customWidth="1"/>
    <col min="5911" max="5911" width="3.33203125" customWidth="1"/>
    <col min="5912" max="5912" width="4" customWidth="1"/>
    <col min="5913" max="5913" width="12.6640625" customWidth="1"/>
    <col min="5914" max="5917" width="4" customWidth="1"/>
    <col min="5918" max="5919" width="2.6640625" customWidth="1"/>
    <col min="5920" max="5920" width="4.6640625" customWidth="1"/>
    <col min="5921" max="5921" width="20.109375" customWidth="1"/>
    <col min="5922" max="5922" width="3.6640625" customWidth="1"/>
    <col min="5923" max="5923" width="2.6640625" customWidth="1"/>
    <col min="5924" max="5924" width="2.88671875" customWidth="1"/>
    <col min="5925" max="5925" width="18.109375" customWidth="1"/>
    <col min="5926" max="5926" width="3.6640625" customWidth="1"/>
    <col min="5927" max="5927" width="2.6640625" customWidth="1"/>
    <col min="5928" max="5928" width="3.5546875" customWidth="1"/>
    <col min="5929" max="5929" width="23.6640625" customWidth="1"/>
    <col min="5930" max="5930" width="21.33203125" customWidth="1"/>
    <col min="6150" max="6150" width="8.33203125" customWidth="1"/>
    <col min="6151" max="6151" width="10.33203125" customWidth="1"/>
    <col min="6152" max="6152" width="16.44140625" customWidth="1"/>
    <col min="6153" max="6157" width="3.6640625" customWidth="1"/>
    <col min="6158" max="6159" width="2.6640625" customWidth="1"/>
    <col min="6160" max="6160" width="4" customWidth="1"/>
    <col min="6161" max="6161" width="12.6640625" customWidth="1"/>
    <col min="6162" max="6165" width="3.6640625" customWidth="1"/>
    <col min="6166" max="6166" width="2.6640625" customWidth="1"/>
    <col min="6167" max="6167" width="3.33203125" customWidth="1"/>
    <col min="6168" max="6168" width="4" customWidth="1"/>
    <col min="6169" max="6169" width="12.6640625" customWidth="1"/>
    <col min="6170" max="6173" width="4" customWidth="1"/>
    <col min="6174" max="6175" width="2.6640625" customWidth="1"/>
    <col min="6176" max="6176" width="4.6640625" customWidth="1"/>
    <col min="6177" max="6177" width="20.109375" customWidth="1"/>
    <col min="6178" max="6178" width="3.6640625" customWidth="1"/>
    <col min="6179" max="6179" width="2.6640625" customWidth="1"/>
    <col min="6180" max="6180" width="2.88671875" customWidth="1"/>
    <col min="6181" max="6181" width="18.109375" customWidth="1"/>
    <col min="6182" max="6182" width="3.6640625" customWidth="1"/>
    <col min="6183" max="6183" width="2.6640625" customWidth="1"/>
    <col min="6184" max="6184" width="3.5546875" customWidth="1"/>
    <col min="6185" max="6185" width="23.6640625" customWidth="1"/>
    <col min="6186" max="6186" width="21.33203125" customWidth="1"/>
    <col min="6406" max="6406" width="8.33203125" customWidth="1"/>
    <col min="6407" max="6407" width="10.33203125" customWidth="1"/>
    <col min="6408" max="6408" width="16.44140625" customWidth="1"/>
    <col min="6409" max="6413" width="3.6640625" customWidth="1"/>
    <col min="6414" max="6415" width="2.6640625" customWidth="1"/>
    <col min="6416" max="6416" width="4" customWidth="1"/>
    <col min="6417" max="6417" width="12.6640625" customWidth="1"/>
    <col min="6418" max="6421" width="3.6640625" customWidth="1"/>
    <col min="6422" max="6422" width="2.6640625" customWidth="1"/>
    <col min="6423" max="6423" width="3.33203125" customWidth="1"/>
    <col min="6424" max="6424" width="4" customWidth="1"/>
    <col min="6425" max="6425" width="12.6640625" customWidth="1"/>
    <col min="6426" max="6429" width="4" customWidth="1"/>
    <col min="6430" max="6431" width="2.6640625" customWidth="1"/>
    <col min="6432" max="6432" width="4.6640625" customWidth="1"/>
    <col min="6433" max="6433" width="20.109375" customWidth="1"/>
    <col min="6434" max="6434" width="3.6640625" customWidth="1"/>
    <col min="6435" max="6435" width="2.6640625" customWidth="1"/>
    <col min="6436" max="6436" width="2.88671875" customWidth="1"/>
    <col min="6437" max="6437" width="18.109375" customWidth="1"/>
    <col min="6438" max="6438" width="3.6640625" customWidth="1"/>
    <col min="6439" max="6439" width="2.6640625" customWidth="1"/>
    <col min="6440" max="6440" width="3.5546875" customWidth="1"/>
    <col min="6441" max="6441" width="23.6640625" customWidth="1"/>
    <col min="6442" max="6442" width="21.33203125" customWidth="1"/>
    <col min="6662" max="6662" width="8.33203125" customWidth="1"/>
    <col min="6663" max="6663" width="10.33203125" customWidth="1"/>
    <col min="6664" max="6664" width="16.44140625" customWidth="1"/>
    <col min="6665" max="6669" width="3.6640625" customWidth="1"/>
    <col min="6670" max="6671" width="2.6640625" customWidth="1"/>
    <col min="6672" max="6672" width="4" customWidth="1"/>
    <col min="6673" max="6673" width="12.6640625" customWidth="1"/>
    <col min="6674" max="6677" width="3.6640625" customWidth="1"/>
    <col min="6678" max="6678" width="2.6640625" customWidth="1"/>
    <col min="6679" max="6679" width="3.33203125" customWidth="1"/>
    <col min="6680" max="6680" width="4" customWidth="1"/>
    <col min="6681" max="6681" width="12.6640625" customWidth="1"/>
    <col min="6682" max="6685" width="4" customWidth="1"/>
    <col min="6686" max="6687" width="2.6640625" customWidth="1"/>
    <col min="6688" max="6688" width="4.6640625" customWidth="1"/>
    <col min="6689" max="6689" width="20.109375" customWidth="1"/>
    <col min="6690" max="6690" width="3.6640625" customWidth="1"/>
    <col min="6691" max="6691" width="2.6640625" customWidth="1"/>
    <col min="6692" max="6692" width="2.88671875" customWidth="1"/>
    <col min="6693" max="6693" width="18.109375" customWidth="1"/>
    <col min="6694" max="6694" width="3.6640625" customWidth="1"/>
    <col min="6695" max="6695" width="2.6640625" customWidth="1"/>
    <col min="6696" max="6696" width="3.5546875" customWidth="1"/>
    <col min="6697" max="6697" width="23.6640625" customWidth="1"/>
    <col min="6698" max="6698" width="21.33203125" customWidth="1"/>
    <col min="6918" max="6918" width="8.33203125" customWidth="1"/>
    <col min="6919" max="6919" width="10.33203125" customWidth="1"/>
    <col min="6920" max="6920" width="16.44140625" customWidth="1"/>
    <col min="6921" max="6925" width="3.6640625" customWidth="1"/>
    <col min="6926" max="6927" width="2.6640625" customWidth="1"/>
    <col min="6928" max="6928" width="4" customWidth="1"/>
    <col min="6929" max="6929" width="12.6640625" customWidth="1"/>
    <col min="6930" max="6933" width="3.6640625" customWidth="1"/>
    <col min="6934" max="6934" width="2.6640625" customWidth="1"/>
    <col min="6935" max="6935" width="3.33203125" customWidth="1"/>
    <col min="6936" max="6936" width="4" customWidth="1"/>
    <col min="6937" max="6937" width="12.6640625" customWidth="1"/>
    <col min="6938" max="6941" width="4" customWidth="1"/>
    <col min="6942" max="6943" width="2.6640625" customWidth="1"/>
    <col min="6944" max="6944" width="4.6640625" customWidth="1"/>
    <col min="6945" max="6945" width="20.109375" customWidth="1"/>
    <col min="6946" max="6946" width="3.6640625" customWidth="1"/>
    <col min="6947" max="6947" width="2.6640625" customWidth="1"/>
    <col min="6948" max="6948" width="2.88671875" customWidth="1"/>
    <col min="6949" max="6949" width="18.109375" customWidth="1"/>
    <col min="6950" max="6950" width="3.6640625" customWidth="1"/>
    <col min="6951" max="6951" width="2.6640625" customWidth="1"/>
    <col min="6952" max="6952" width="3.5546875" customWidth="1"/>
    <col min="6953" max="6953" width="23.6640625" customWidth="1"/>
    <col min="6954" max="6954" width="21.33203125" customWidth="1"/>
    <col min="7174" max="7174" width="8.33203125" customWidth="1"/>
    <col min="7175" max="7175" width="10.33203125" customWidth="1"/>
    <col min="7176" max="7176" width="16.44140625" customWidth="1"/>
    <col min="7177" max="7181" width="3.6640625" customWidth="1"/>
    <col min="7182" max="7183" width="2.6640625" customWidth="1"/>
    <col min="7184" max="7184" width="4" customWidth="1"/>
    <col min="7185" max="7185" width="12.6640625" customWidth="1"/>
    <col min="7186" max="7189" width="3.6640625" customWidth="1"/>
    <col min="7190" max="7190" width="2.6640625" customWidth="1"/>
    <col min="7191" max="7191" width="3.33203125" customWidth="1"/>
    <col min="7192" max="7192" width="4" customWidth="1"/>
    <col min="7193" max="7193" width="12.6640625" customWidth="1"/>
    <col min="7194" max="7197" width="4" customWidth="1"/>
    <col min="7198" max="7199" width="2.6640625" customWidth="1"/>
    <col min="7200" max="7200" width="4.6640625" customWidth="1"/>
    <col min="7201" max="7201" width="20.109375" customWidth="1"/>
    <col min="7202" max="7202" width="3.6640625" customWidth="1"/>
    <col min="7203" max="7203" width="2.6640625" customWidth="1"/>
    <col min="7204" max="7204" width="2.88671875" customWidth="1"/>
    <col min="7205" max="7205" width="18.109375" customWidth="1"/>
    <col min="7206" max="7206" width="3.6640625" customWidth="1"/>
    <col min="7207" max="7207" width="2.6640625" customWidth="1"/>
    <col min="7208" max="7208" width="3.5546875" customWidth="1"/>
    <col min="7209" max="7209" width="23.6640625" customWidth="1"/>
    <col min="7210" max="7210" width="21.33203125" customWidth="1"/>
    <col min="7430" max="7430" width="8.33203125" customWidth="1"/>
    <col min="7431" max="7431" width="10.33203125" customWidth="1"/>
    <col min="7432" max="7432" width="16.44140625" customWidth="1"/>
    <col min="7433" max="7437" width="3.6640625" customWidth="1"/>
    <col min="7438" max="7439" width="2.6640625" customWidth="1"/>
    <col min="7440" max="7440" width="4" customWidth="1"/>
    <col min="7441" max="7441" width="12.6640625" customWidth="1"/>
    <col min="7442" max="7445" width="3.6640625" customWidth="1"/>
    <col min="7446" max="7446" width="2.6640625" customWidth="1"/>
    <col min="7447" max="7447" width="3.33203125" customWidth="1"/>
    <col min="7448" max="7448" width="4" customWidth="1"/>
    <col min="7449" max="7449" width="12.6640625" customWidth="1"/>
    <col min="7450" max="7453" width="4" customWidth="1"/>
    <col min="7454" max="7455" width="2.6640625" customWidth="1"/>
    <col min="7456" max="7456" width="4.6640625" customWidth="1"/>
    <col min="7457" max="7457" width="20.109375" customWidth="1"/>
    <col min="7458" max="7458" width="3.6640625" customWidth="1"/>
    <col min="7459" max="7459" width="2.6640625" customWidth="1"/>
    <col min="7460" max="7460" width="2.88671875" customWidth="1"/>
    <col min="7461" max="7461" width="18.109375" customWidth="1"/>
    <col min="7462" max="7462" width="3.6640625" customWidth="1"/>
    <col min="7463" max="7463" width="2.6640625" customWidth="1"/>
    <col min="7464" max="7464" width="3.5546875" customWidth="1"/>
    <col min="7465" max="7465" width="23.6640625" customWidth="1"/>
    <col min="7466" max="7466" width="21.33203125" customWidth="1"/>
    <col min="7686" max="7686" width="8.33203125" customWidth="1"/>
    <col min="7687" max="7687" width="10.33203125" customWidth="1"/>
    <col min="7688" max="7688" width="16.44140625" customWidth="1"/>
    <col min="7689" max="7693" width="3.6640625" customWidth="1"/>
    <col min="7694" max="7695" width="2.6640625" customWidth="1"/>
    <col min="7696" max="7696" width="4" customWidth="1"/>
    <col min="7697" max="7697" width="12.6640625" customWidth="1"/>
    <col min="7698" max="7701" width="3.6640625" customWidth="1"/>
    <col min="7702" max="7702" width="2.6640625" customWidth="1"/>
    <col min="7703" max="7703" width="3.33203125" customWidth="1"/>
    <col min="7704" max="7704" width="4" customWidth="1"/>
    <col min="7705" max="7705" width="12.6640625" customWidth="1"/>
    <col min="7706" max="7709" width="4" customWidth="1"/>
    <col min="7710" max="7711" width="2.6640625" customWidth="1"/>
    <col min="7712" max="7712" width="4.6640625" customWidth="1"/>
    <col min="7713" max="7713" width="20.109375" customWidth="1"/>
    <col min="7714" max="7714" width="3.6640625" customWidth="1"/>
    <col min="7715" max="7715" width="2.6640625" customWidth="1"/>
    <col min="7716" max="7716" width="2.88671875" customWidth="1"/>
    <col min="7717" max="7717" width="18.109375" customWidth="1"/>
    <col min="7718" max="7718" width="3.6640625" customWidth="1"/>
    <col min="7719" max="7719" width="2.6640625" customWidth="1"/>
    <col min="7720" max="7720" width="3.5546875" customWidth="1"/>
    <col min="7721" max="7721" width="23.6640625" customWidth="1"/>
    <col min="7722" max="7722" width="21.33203125" customWidth="1"/>
    <col min="7942" max="7942" width="8.33203125" customWidth="1"/>
    <col min="7943" max="7943" width="10.33203125" customWidth="1"/>
    <col min="7944" max="7944" width="16.44140625" customWidth="1"/>
    <col min="7945" max="7949" width="3.6640625" customWidth="1"/>
    <col min="7950" max="7951" width="2.6640625" customWidth="1"/>
    <col min="7952" max="7952" width="4" customWidth="1"/>
    <col min="7953" max="7953" width="12.6640625" customWidth="1"/>
    <col min="7954" max="7957" width="3.6640625" customWidth="1"/>
    <col min="7958" max="7958" width="2.6640625" customWidth="1"/>
    <col min="7959" max="7959" width="3.33203125" customWidth="1"/>
    <col min="7960" max="7960" width="4" customWidth="1"/>
    <col min="7961" max="7961" width="12.6640625" customWidth="1"/>
    <col min="7962" max="7965" width="4" customWidth="1"/>
    <col min="7966" max="7967" width="2.6640625" customWidth="1"/>
    <col min="7968" max="7968" width="4.6640625" customWidth="1"/>
    <col min="7969" max="7969" width="20.109375" customWidth="1"/>
    <col min="7970" max="7970" width="3.6640625" customWidth="1"/>
    <col min="7971" max="7971" width="2.6640625" customWidth="1"/>
    <col min="7972" max="7972" width="2.88671875" customWidth="1"/>
    <col min="7973" max="7973" width="18.109375" customWidth="1"/>
    <col min="7974" max="7974" width="3.6640625" customWidth="1"/>
    <col min="7975" max="7975" width="2.6640625" customWidth="1"/>
    <col min="7976" max="7976" width="3.5546875" customWidth="1"/>
    <col min="7977" max="7977" width="23.6640625" customWidth="1"/>
    <col min="7978" max="7978" width="21.33203125" customWidth="1"/>
    <col min="8198" max="8198" width="8.33203125" customWidth="1"/>
    <col min="8199" max="8199" width="10.33203125" customWidth="1"/>
    <col min="8200" max="8200" width="16.44140625" customWidth="1"/>
    <col min="8201" max="8205" width="3.6640625" customWidth="1"/>
    <col min="8206" max="8207" width="2.6640625" customWidth="1"/>
    <col min="8208" max="8208" width="4" customWidth="1"/>
    <col min="8209" max="8209" width="12.6640625" customWidth="1"/>
    <col min="8210" max="8213" width="3.6640625" customWidth="1"/>
    <col min="8214" max="8214" width="2.6640625" customWidth="1"/>
    <col min="8215" max="8215" width="3.33203125" customWidth="1"/>
    <col min="8216" max="8216" width="4" customWidth="1"/>
    <col min="8217" max="8217" width="12.6640625" customWidth="1"/>
    <col min="8218" max="8221" width="4" customWidth="1"/>
    <col min="8222" max="8223" width="2.6640625" customWidth="1"/>
    <col min="8224" max="8224" width="4.6640625" customWidth="1"/>
    <col min="8225" max="8225" width="20.109375" customWidth="1"/>
    <col min="8226" max="8226" width="3.6640625" customWidth="1"/>
    <col min="8227" max="8227" width="2.6640625" customWidth="1"/>
    <col min="8228" max="8228" width="2.88671875" customWidth="1"/>
    <col min="8229" max="8229" width="18.109375" customWidth="1"/>
    <col min="8230" max="8230" width="3.6640625" customWidth="1"/>
    <col min="8231" max="8231" width="2.6640625" customWidth="1"/>
    <col min="8232" max="8232" width="3.5546875" customWidth="1"/>
    <col min="8233" max="8233" width="23.6640625" customWidth="1"/>
    <col min="8234" max="8234" width="21.33203125" customWidth="1"/>
    <col min="8454" max="8454" width="8.33203125" customWidth="1"/>
    <col min="8455" max="8455" width="10.33203125" customWidth="1"/>
    <col min="8456" max="8456" width="16.44140625" customWidth="1"/>
    <col min="8457" max="8461" width="3.6640625" customWidth="1"/>
    <col min="8462" max="8463" width="2.6640625" customWidth="1"/>
    <col min="8464" max="8464" width="4" customWidth="1"/>
    <col min="8465" max="8465" width="12.6640625" customWidth="1"/>
    <col min="8466" max="8469" width="3.6640625" customWidth="1"/>
    <col min="8470" max="8470" width="2.6640625" customWidth="1"/>
    <col min="8471" max="8471" width="3.33203125" customWidth="1"/>
    <col min="8472" max="8472" width="4" customWidth="1"/>
    <col min="8473" max="8473" width="12.6640625" customWidth="1"/>
    <col min="8474" max="8477" width="4" customWidth="1"/>
    <col min="8478" max="8479" width="2.6640625" customWidth="1"/>
    <col min="8480" max="8480" width="4.6640625" customWidth="1"/>
    <col min="8481" max="8481" width="20.109375" customWidth="1"/>
    <col min="8482" max="8482" width="3.6640625" customWidth="1"/>
    <col min="8483" max="8483" width="2.6640625" customWidth="1"/>
    <col min="8484" max="8484" width="2.88671875" customWidth="1"/>
    <col min="8485" max="8485" width="18.109375" customWidth="1"/>
    <col min="8486" max="8486" width="3.6640625" customWidth="1"/>
    <col min="8487" max="8487" width="2.6640625" customWidth="1"/>
    <col min="8488" max="8488" width="3.5546875" customWidth="1"/>
    <col min="8489" max="8489" width="23.6640625" customWidth="1"/>
    <col min="8490" max="8490" width="21.33203125" customWidth="1"/>
    <col min="8710" max="8710" width="8.33203125" customWidth="1"/>
    <col min="8711" max="8711" width="10.33203125" customWidth="1"/>
    <col min="8712" max="8712" width="16.44140625" customWidth="1"/>
    <col min="8713" max="8717" width="3.6640625" customWidth="1"/>
    <col min="8718" max="8719" width="2.6640625" customWidth="1"/>
    <col min="8720" max="8720" width="4" customWidth="1"/>
    <col min="8721" max="8721" width="12.6640625" customWidth="1"/>
    <col min="8722" max="8725" width="3.6640625" customWidth="1"/>
    <col min="8726" max="8726" width="2.6640625" customWidth="1"/>
    <col min="8727" max="8727" width="3.33203125" customWidth="1"/>
    <col min="8728" max="8728" width="4" customWidth="1"/>
    <col min="8729" max="8729" width="12.6640625" customWidth="1"/>
    <col min="8730" max="8733" width="4" customWidth="1"/>
    <col min="8734" max="8735" width="2.6640625" customWidth="1"/>
    <col min="8736" max="8736" width="4.6640625" customWidth="1"/>
    <col min="8737" max="8737" width="20.109375" customWidth="1"/>
    <col min="8738" max="8738" width="3.6640625" customWidth="1"/>
    <col min="8739" max="8739" width="2.6640625" customWidth="1"/>
    <col min="8740" max="8740" width="2.88671875" customWidth="1"/>
    <col min="8741" max="8741" width="18.109375" customWidth="1"/>
    <col min="8742" max="8742" width="3.6640625" customWidth="1"/>
    <col min="8743" max="8743" width="2.6640625" customWidth="1"/>
    <col min="8744" max="8744" width="3.5546875" customWidth="1"/>
    <col min="8745" max="8745" width="23.6640625" customWidth="1"/>
    <col min="8746" max="8746" width="21.33203125" customWidth="1"/>
    <col min="8966" max="8966" width="8.33203125" customWidth="1"/>
    <col min="8967" max="8967" width="10.33203125" customWidth="1"/>
    <col min="8968" max="8968" width="16.44140625" customWidth="1"/>
    <col min="8969" max="8973" width="3.6640625" customWidth="1"/>
    <col min="8974" max="8975" width="2.6640625" customWidth="1"/>
    <col min="8976" max="8976" width="4" customWidth="1"/>
    <col min="8977" max="8977" width="12.6640625" customWidth="1"/>
    <col min="8978" max="8981" width="3.6640625" customWidth="1"/>
    <col min="8982" max="8982" width="2.6640625" customWidth="1"/>
    <col min="8983" max="8983" width="3.33203125" customWidth="1"/>
    <col min="8984" max="8984" width="4" customWidth="1"/>
    <col min="8985" max="8985" width="12.6640625" customWidth="1"/>
    <col min="8986" max="8989" width="4" customWidth="1"/>
    <col min="8990" max="8991" width="2.6640625" customWidth="1"/>
    <col min="8992" max="8992" width="4.6640625" customWidth="1"/>
    <col min="8993" max="8993" width="20.109375" customWidth="1"/>
    <col min="8994" max="8994" width="3.6640625" customWidth="1"/>
    <col min="8995" max="8995" width="2.6640625" customWidth="1"/>
    <col min="8996" max="8996" width="2.88671875" customWidth="1"/>
    <col min="8997" max="8997" width="18.109375" customWidth="1"/>
    <col min="8998" max="8998" width="3.6640625" customWidth="1"/>
    <col min="8999" max="8999" width="2.6640625" customWidth="1"/>
    <col min="9000" max="9000" width="3.5546875" customWidth="1"/>
    <col min="9001" max="9001" width="23.6640625" customWidth="1"/>
    <col min="9002" max="9002" width="21.33203125" customWidth="1"/>
    <col min="9222" max="9222" width="8.33203125" customWidth="1"/>
    <col min="9223" max="9223" width="10.33203125" customWidth="1"/>
    <col min="9224" max="9224" width="16.44140625" customWidth="1"/>
    <col min="9225" max="9229" width="3.6640625" customWidth="1"/>
    <col min="9230" max="9231" width="2.6640625" customWidth="1"/>
    <col min="9232" max="9232" width="4" customWidth="1"/>
    <col min="9233" max="9233" width="12.6640625" customWidth="1"/>
    <col min="9234" max="9237" width="3.6640625" customWidth="1"/>
    <col min="9238" max="9238" width="2.6640625" customWidth="1"/>
    <col min="9239" max="9239" width="3.33203125" customWidth="1"/>
    <col min="9240" max="9240" width="4" customWidth="1"/>
    <col min="9241" max="9241" width="12.6640625" customWidth="1"/>
    <col min="9242" max="9245" width="4" customWidth="1"/>
    <col min="9246" max="9247" width="2.6640625" customWidth="1"/>
    <col min="9248" max="9248" width="4.6640625" customWidth="1"/>
    <col min="9249" max="9249" width="20.109375" customWidth="1"/>
    <col min="9250" max="9250" width="3.6640625" customWidth="1"/>
    <col min="9251" max="9251" width="2.6640625" customWidth="1"/>
    <col min="9252" max="9252" width="2.88671875" customWidth="1"/>
    <col min="9253" max="9253" width="18.109375" customWidth="1"/>
    <col min="9254" max="9254" width="3.6640625" customWidth="1"/>
    <col min="9255" max="9255" width="2.6640625" customWidth="1"/>
    <col min="9256" max="9256" width="3.5546875" customWidth="1"/>
    <col min="9257" max="9257" width="23.6640625" customWidth="1"/>
    <col min="9258" max="9258" width="21.33203125" customWidth="1"/>
    <col min="9478" max="9478" width="8.33203125" customWidth="1"/>
    <col min="9479" max="9479" width="10.33203125" customWidth="1"/>
    <col min="9480" max="9480" width="16.44140625" customWidth="1"/>
    <col min="9481" max="9485" width="3.6640625" customWidth="1"/>
    <col min="9486" max="9487" width="2.6640625" customWidth="1"/>
    <col min="9488" max="9488" width="4" customWidth="1"/>
    <col min="9489" max="9489" width="12.6640625" customWidth="1"/>
    <col min="9490" max="9493" width="3.6640625" customWidth="1"/>
    <col min="9494" max="9494" width="2.6640625" customWidth="1"/>
    <col min="9495" max="9495" width="3.33203125" customWidth="1"/>
    <col min="9496" max="9496" width="4" customWidth="1"/>
    <col min="9497" max="9497" width="12.6640625" customWidth="1"/>
    <col min="9498" max="9501" width="4" customWidth="1"/>
    <col min="9502" max="9503" width="2.6640625" customWidth="1"/>
    <col min="9504" max="9504" width="4.6640625" customWidth="1"/>
    <col min="9505" max="9505" width="20.109375" customWidth="1"/>
    <col min="9506" max="9506" width="3.6640625" customWidth="1"/>
    <col min="9507" max="9507" width="2.6640625" customWidth="1"/>
    <col min="9508" max="9508" width="2.88671875" customWidth="1"/>
    <col min="9509" max="9509" width="18.109375" customWidth="1"/>
    <col min="9510" max="9510" width="3.6640625" customWidth="1"/>
    <col min="9511" max="9511" width="2.6640625" customWidth="1"/>
    <col min="9512" max="9512" width="3.5546875" customWidth="1"/>
    <col min="9513" max="9513" width="23.6640625" customWidth="1"/>
    <col min="9514" max="9514" width="21.33203125" customWidth="1"/>
    <col min="9734" max="9734" width="8.33203125" customWidth="1"/>
    <col min="9735" max="9735" width="10.33203125" customWidth="1"/>
    <col min="9736" max="9736" width="16.44140625" customWidth="1"/>
    <col min="9737" max="9741" width="3.6640625" customWidth="1"/>
    <col min="9742" max="9743" width="2.6640625" customWidth="1"/>
    <col min="9744" max="9744" width="4" customWidth="1"/>
    <col min="9745" max="9745" width="12.6640625" customWidth="1"/>
    <col min="9746" max="9749" width="3.6640625" customWidth="1"/>
    <col min="9750" max="9750" width="2.6640625" customWidth="1"/>
    <col min="9751" max="9751" width="3.33203125" customWidth="1"/>
    <col min="9752" max="9752" width="4" customWidth="1"/>
    <col min="9753" max="9753" width="12.6640625" customWidth="1"/>
    <col min="9754" max="9757" width="4" customWidth="1"/>
    <col min="9758" max="9759" width="2.6640625" customWidth="1"/>
    <col min="9760" max="9760" width="4.6640625" customWidth="1"/>
    <col min="9761" max="9761" width="20.109375" customWidth="1"/>
    <col min="9762" max="9762" width="3.6640625" customWidth="1"/>
    <col min="9763" max="9763" width="2.6640625" customWidth="1"/>
    <col min="9764" max="9764" width="2.88671875" customWidth="1"/>
    <col min="9765" max="9765" width="18.109375" customWidth="1"/>
    <col min="9766" max="9766" width="3.6640625" customWidth="1"/>
    <col min="9767" max="9767" width="2.6640625" customWidth="1"/>
    <col min="9768" max="9768" width="3.5546875" customWidth="1"/>
    <col min="9769" max="9769" width="23.6640625" customWidth="1"/>
    <col min="9770" max="9770" width="21.33203125" customWidth="1"/>
    <col min="9990" max="9990" width="8.33203125" customWidth="1"/>
    <col min="9991" max="9991" width="10.33203125" customWidth="1"/>
    <col min="9992" max="9992" width="16.44140625" customWidth="1"/>
    <col min="9993" max="9997" width="3.6640625" customWidth="1"/>
    <col min="9998" max="9999" width="2.6640625" customWidth="1"/>
    <col min="10000" max="10000" width="4" customWidth="1"/>
    <col min="10001" max="10001" width="12.6640625" customWidth="1"/>
    <col min="10002" max="10005" width="3.6640625" customWidth="1"/>
    <col min="10006" max="10006" width="2.6640625" customWidth="1"/>
    <col min="10007" max="10007" width="3.33203125" customWidth="1"/>
    <col min="10008" max="10008" width="4" customWidth="1"/>
    <col min="10009" max="10009" width="12.6640625" customWidth="1"/>
    <col min="10010" max="10013" width="4" customWidth="1"/>
    <col min="10014" max="10015" width="2.6640625" customWidth="1"/>
    <col min="10016" max="10016" width="4.6640625" customWidth="1"/>
    <col min="10017" max="10017" width="20.109375" customWidth="1"/>
    <col min="10018" max="10018" width="3.6640625" customWidth="1"/>
    <col min="10019" max="10019" width="2.6640625" customWidth="1"/>
    <col min="10020" max="10020" width="2.88671875" customWidth="1"/>
    <col min="10021" max="10021" width="18.109375" customWidth="1"/>
    <col min="10022" max="10022" width="3.6640625" customWidth="1"/>
    <col min="10023" max="10023" width="2.6640625" customWidth="1"/>
    <col min="10024" max="10024" width="3.5546875" customWidth="1"/>
    <col min="10025" max="10025" width="23.6640625" customWidth="1"/>
    <col min="10026" max="10026" width="21.33203125" customWidth="1"/>
    <col min="10246" max="10246" width="8.33203125" customWidth="1"/>
    <col min="10247" max="10247" width="10.33203125" customWidth="1"/>
    <col min="10248" max="10248" width="16.44140625" customWidth="1"/>
    <col min="10249" max="10253" width="3.6640625" customWidth="1"/>
    <col min="10254" max="10255" width="2.6640625" customWidth="1"/>
    <col min="10256" max="10256" width="4" customWidth="1"/>
    <col min="10257" max="10257" width="12.6640625" customWidth="1"/>
    <col min="10258" max="10261" width="3.6640625" customWidth="1"/>
    <col min="10262" max="10262" width="2.6640625" customWidth="1"/>
    <col min="10263" max="10263" width="3.33203125" customWidth="1"/>
    <col min="10264" max="10264" width="4" customWidth="1"/>
    <col min="10265" max="10265" width="12.6640625" customWidth="1"/>
    <col min="10266" max="10269" width="4" customWidth="1"/>
    <col min="10270" max="10271" width="2.6640625" customWidth="1"/>
    <col min="10272" max="10272" width="4.6640625" customWidth="1"/>
    <col min="10273" max="10273" width="20.109375" customWidth="1"/>
    <col min="10274" max="10274" width="3.6640625" customWidth="1"/>
    <col min="10275" max="10275" width="2.6640625" customWidth="1"/>
    <col min="10276" max="10276" width="2.88671875" customWidth="1"/>
    <col min="10277" max="10277" width="18.109375" customWidth="1"/>
    <col min="10278" max="10278" width="3.6640625" customWidth="1"/>
    <col min="10279" max="10279" width="2.6640625" customWidth="1"/>
    <col min="10280" max="10280" width="3.5546875" customWidth="1"/>
    <col min="10281" max="10281" width="23.6640625" customWidth="1"/>
    <col min="10282" max="10282" width="21.33203125" customWidth="1"/>
    <col min="10502" max="10502" width="8.33203125" customWidth="1"/>
    <col min="10503" max="10503" width="10.33203125" customWidth="1"/>
    <col min="10504" max="10504" width="16.44140625" customWidth="1"/>
    <col min="10505" max="10509" width="3.6640625" customWidth="1"/>
    <col min="10510" max="10511" width="2.6640625" customWidth="1"/>
    <col min="10512" max="10512" width="4" customWidth="1"/>
    <col min="10513" max="10513" width="12.6640625" customWidth="1"/>
    <col min="10514" max="10517" width="3.6640625" customWidth="1"/>
    <col min="10518" max="10518" width="2.6640625" customWidth="1"/>
    <col min="10519" max="10519" width="3.33203125" customWidth="1"/>
    <col min="10520" max="10520" width="4" customWidth="1"/>
    <col min="10521" max="10521" width="12.6640625" customWidth="1"/>
    <col min="10522" max="10525" width="4" customWidth="1"/>
    <col min="10526" max="10527" width="2.6640625" customWidth="1"/>
    <col min="10528" max="10528" width="4.6640625" customWidth="1"/>
    <col min="10529" max="10529" width="20.109375" customWidth="1"/>
    <col min="10530" max="10530" width="3.6640625" customWidth="1"/>
    <col min="10531" max="10531" width="2.6640625" customWidth="1"/>
    <col min="10532" max="10532" width="2.88671875" customWidth="1"/>
    <col min="10533" max="10533" width="18.109375" customWidth="1"/>
    <col min="10534" max="10534" width="3.6640625" customWidth="1"/>
    <col min="10535" max="10535" width="2.6640625" customWidth="1"/>
    <col min="10536" max="10536" width="3.5546875" customWidth="1"/>
    <col min="10537" max="10537" width="23.6640625" customWidth="1"/>
    <col min="10538" max="10538" width="21.33203125" customWidth="1"/>
    <col min="10758" max="10758" width="8.33203125" customWidth="1"/>
    <col min="10759" max="10759" width="10.33203125" customWidth="1"/>
    <col min="10760" max="10760" width="16.44140625" customWidth="1"/>
    <col min="10761" max="10765" width="3.6640625" customWidth="1"/>
    <col min="10766" max="10767" width="2.6640625" customWidth="1"/>
    <col min="10768" max="10768" width="4" customWidth="1"/>
    <col min="10769" max="10769" width="12.6640625" customWidth="1"/>
    <col min="10770" max="10773" width="3.6640625" customWidth="1"/>
    <col min="10774" max="10774" width="2.6640625" customWidth="1"/>
    <col min="10775" max="10775" width="3.33203125" customWidth="1"/>
    <col min="10776" max="10776" width="4" customWidth="1"/>
    <col min="10777" max="10777" width="12.6640625" customWidth="1"/>
    <col min="10778" max="10781" width="4" customWidth="1"/>
    <col min="10782" max="10783" width="2.6640625" customWidth="1"/>
    <col min="10784" max="10784" width="4.6640625" customWidth="1"/>
    <col min="10785" max="10785" width="20.109375" customWidth="1"/>
    <col min="10786" max="10786" width="3.6640625" customWidth="1"/>
    <col min="10787" max="10787" width="2.6640625" customWidth="1"/>
    <col min="10788" max="10788" width="2.88671875" customWidth="1"/>
    <col min="10789" max="10789" width="18.109375" customWidth="1"/>
    <col min="10790" max="10790" width="3.6640625" customWidth="1"/>
    <col min="10791" max="10791" width="2.6640625" customWidth="1"/>
    <col min="10792" max="10792" width="3.5546875" customWidth="1"/>
    <col min="10793" max="10793" width="23.6640625" customWidth="1"/>
    <col min="10794" max="10794" width="21.33203125" customWidth="1"/>
    <col min="11014" max="11014" width="8.33203125" customWidth="1"/>
    <col min="11015" max="11015" width="10.33203125" customWidth="1"/>
    <col min="11016" max="11016" width="16.44140625" customWidth="1"/>
    <col min="11017" max="11021" width="3.6640625" customWidth="1"/>
    <col min="11022" max="11023" width="2.6640625" customWidth="1"/>
    <col min="11024" max="11024" width="4" customWidth="1"/>
    <col min="11025" max="11025" width="12.6640625" customWidth="1"/>
    <col min="11026" max="11029" width="3.6640625" customWidth="1"/>
    <col min="11030" max="11030" width="2.6640625" customWidth="1"/>
    <col min="11031" max="11031" width="3.33203125" customWidth="1"/>
    <col min="11032" max="11032" width="4" customWidth="1"/>
    <col min="11033" max="11033" width="12.6640625" customWidth="1"/>
    <col min="11034" max="11037" width="4" customWidth="1"/>
    <col min="11038" max="11039" width="2.6640625" customWidth="1"/>
    <col min="11040" max="11040" width="4.6640625" customWidth="1"/>
    <col min="11041" max="11041" width="20.109375" customWidth="1"/>
    <col min="11042" max="11042" width="3.6640625" customWidth="1"/>
    <col min="11043" max="11043" width="2.6640625" customWidth="1"/>
    <col min="11044" max="11044" width="2.88671875" customWidth="1"/>
    <col min="11045" max="11045" width="18.109375" customWidth="1"/>
    <col min="11046" max="11046" width="3.6640625" customWidth="1"/>
    <col min="11047" max="11047" width="2.6640625" customWidth="1"/>
    <col min="11048" max="11048" width="3.5546875" customWidth="1"/>
    <col min="11049" max="11049" width="23.6640625" customWidth="1"/>
    <col min="11050" max="11050" width="21.33203125" customWidth="1"/>
    <col min="11270" max="11270" width="8.33203125" customWidth="1"/>
    <col min="11271" max="11271" width="10.33203125" customWidth="1"/>
    <col min="11272" max="11272" width="16.44140625" customWidth="1"/>
    <col min="11273" max="11277" width="3.6640625" customWidth="1"/>
    <col min="11278" max="11279" width="2.6640625" customWidth="1"/>
    <col min="11280" max="11280" width="4" customWidth="1"/>
    <col min="11281" max="11281" width="12.6640625" customWidth="1"/>
    <col min="11282" max="11285" width="3.6640625" customWidth="1"/>
    <col min="11286" max="11286" width="2.6640625" customWidth="1"/>
    <col min="11287" max="11287" width="3.33203125" customWidth="1"/>
    <col min="11288" max="11288" width="4" customWidth="1"/>
    <col min="11289" max="11289" width="12.6640625" customWidth="1"/>
    <col min="11290" max="11293" width="4" customWidth="1"/>
    <col min="11294" max="11295" width="2.6640625" customWidth="1"/>
    <col min="11296" max="11296" width="4.6640625" customWidth="1"/>
    <col min="11297" max="11297" width="20.109375" customWidth="1"/>
    <col min="11298" max="11298" width="3.6640625" customWidth="1"/>
    <col min="11299" max="11299" width="2.6640625" customWidth="1"/>
    <col min="11300" max="11300" width="2.88671875" customWidth="1"/>
    <col min="11301" max="11301" width="18.109375" customWidth="1"/>
    <col min="11302" max="11302" width="3.6640625" customWidth="1"/>
    <col min="11303" max="11303" width="2.6640625" customWidth="1"/>
    <col min="11304" max="11304" width="3.5546875" customWidth="1"/>
    <col min="11305" max="11305" width="23.6640625" customWidth="1"/>
    <col min="11306" max="11306" width="21.33203125" customWidth="1"/>
    <col min="11526" max="11526" width="8.33203125" customWidth="1"/>
    <col min="11527" max="11527" width="10.33203125" customWidth="1"/>
    <col min="11528" max="11528" width="16.44140625" customWidth="1"/>
    <col min="11529" max="11533" width="3.6640625" customWidth="1"/>
    <col min="11534" max="11535" width="2.6640625" customWidth="1"/>
    <col min="11536" max="11536" width="4" customWidth="1"/>
    <col min="11537" max="11537" width="12.6640625" customWidth="1"/>
    <col min="11538" max="11541" width="3.6640625" customWidth="1"/>
    <col min="11542" max="11542" width="2.6640625" customWidth="1"/>
    <col min="11543" max="11543" width="3.33203125" customWidth="1"/>
    <col min="11544" max="11544" width="4" customWidth="1"/>
    <col min="11545" max="11545" width="12.6640625" customWidth="1"/>
    <col min="11546" max="11549" width="4" customWidth="1"/>
    <col min="11550" max="11551" width="2.6640625" customWidth="1"/>
    <col min="11552" max="11552" width="4.6640625" customWidth="1"/>
    <col min="11553" max="11553" width="20.109375" customWidth="1"/>
    <col min="11554" max="11554" width="3.6640625" customWidth="1"/>
    <col min="11555" max="11555" width="2.6640625" customWidth="1"/>
    <col min="11556" max="11556" width="2.88671875" customWidth="1"/>
    <col min="11557" max="11557" width="18.109375" customWidth="1"/>
    <col min="11558" max="11558" width="3.6640625" customWidth="1"/>
    <col min="11559" max="11559" width="2.6640625" customWidth="1"/>
    <col min="11560" max="11560" width="3.5546875" customWidth="1"/>
    <col min="11561" max="11561" width="23.6640625" customWidth="1"/>
    <col min="11562" max="11562" width="21.33203125" customWidth="1"/>
    <col min="11782" max="11782" width="8.33203125" customWidth="1"/>
    <col min="11783" max="11783" width="10.33203125" customWidth="1"/>
    <col min="11784" max="11784" width="16.44140625" customWidth="1"/>
    <col min="11785" max="11789" width="3.6640625" customWidth="1"/>
    <col min="11790" max="11791" width="2.6640625" customWidth="1"/>
    <col min="11792" max="11792" width="4" customWidth="1"/>
    <col min="11793" max="11793" width="12.6640625" customWidth="1"/>
    <col min="11794" max="11797" width="3.6640625" customWidth="1"/>
    <col min="11798" max="11798" width="2.6640625" customWidth="1"/>
    <col min="11799" max="11799" width="3.33203125" customWidth="1"/>
    <col min="11800" max="11800" width="4" customWidth="1"/>
    <col min="11801" max="11801" width="12.6640625" customWidth="1"/>
    <col min="11802" max="11805" width="4" customWidth="1"/>
    <col min="11806" max="11807" width="2.6640625" customWidth="1"/>
    <col min="11808" max="11808" width="4.6640625" customWidth="1"/>
    <col min="11809" max="11809" width="20.109375" customWidth="1"/>
    <col min="11810" max="11810" width="3.6640625" customWidth="1"/>
    <col min="11811" max="11811" width="2.6640625" customWidth="1"/>
    <col min="11812" max="11812" width="2.88671875" customWidth="1"/>
    <col min="11813" max="11813" width="18.109375" customWidth="1"/>
    <col min="11814" max="11814" width="3.6640625" customWidth="1"/>
    <col min="11815" max="11815" width="2.6640625" customWidth="1"/>
    <col min="11816" max="11816" width="3.5546875" customWidth="1"/>
    <col min="11817" max="11817" width="23.6640625" customWidth="1"/>
    <col min="11818" max="11818" width="21.33203125" customWidth="1"/>
    <col min="12038" max="12038" width="8.33203125" customWidth="1"/>
    <col min="12039" max="12039" width="10.33203125" customWidth="1"/>
    <col min="12040" max="12040" width="16.44140625" customWidth="1"/>
    <col min="12041" max="12045" width="3.6640625" customWidth="1"/>
    <col min="12046" max="12047" width="2.6640625" customWidth="1"/>
    <col min="12048" max="12048" width="4" customWidth="1"/>
    <col min="12049" max="12049" width="12.6640625" customWidth="1"/>
    <col min="12050" max="12053" width="3.6640625" customWidth="1"/>
    <col min="12054" max="12054" width="2.6640625" customWidth="1"/>
    <col min="12055" max="12055" width="3.33203125" customWidth="1"/>
    <col min="12056" max="12056" width="4" customWidth="1"/>
    <col min="12057" max="12057" width="12.6640625" customWidth="1"/>
    <col min="12058" max="12061" width="4" customWidth="1"/>
    <col min="12062" max="12063" width="2.6640625" customWidth="1"/>
    <col min="12064" max="12064" width="4.6640625" customWidth="1"/>
    <col min="12065" max="12065" width="20.109375" customWidth="1"/>
    <col min="12066" max="12066" width="3.6640625" customWidth="1"/>
    <col min="12067" max="12067" width="2.6640625" customWidth="1"/>
    <col min="12068" max="12068" width="2.88671875" customWidth="1"/>
    <col min="12069" max="12069" width="18.109375" customWidth="1"/>
    <col min="12070" max="12070" width="3.6640625" customWidth="1"/>
    <col min="12071" max="12071" width="2.6640625" customWidth="1"/>
    <col min="12072" max="12072" width="3.5546875" customWidth="1"/>
    <col min="12073" max="12073" width="23.6640625" customWidth="1"/>
    <col min="12074" max="12074" width="21.33203125" customWidth="1"/>
    <col min="12294" max="12294" width="8.33203125" customWidth="1"/>
    <col min="12295" max="12295" width="10.33203125" customWidth="1"/>
    <col min="12296" max="12296" width="16.44140625" customWidth="1"/>
    <col min="12297" max="12301" width="3.6640625" customWidth="1"/>
    <col min="12302" max="12303" width="2.6640625" customWidth="1"/>
    <col min="12304" max="12304" width="4" customWidth="1"/>
    <col min="12305" max="12305" width="12.6640625" customWidth="1"/>
    <col min="12306" max="12309" width="3.6640625" customWidth="1"/>
    <col min="12310" max="12310" width="2.6640625" customWidth="1"/>
    <col min="12311" max="12311" width="3.33203125" customWidth="1"/>
    <col min="12312" max="12312" width="4" customWidth="1"/>
    <col min="12313" max="12313" width="12.6640625" customWidth="1"/>
    <col min="12314" max="12317" width="4" customWidth="1"/>
    <col min="12318" max="12319" width="2.6640625" customWidth="1"/>
    <col min="12320" max="12320" width="4.6640625" customWidth="1"/>
    <col min="12321" max="12321" width="20.109375" customWidth="1"/>
    <col min="12322" max="12322" width="3.6640625" customWidth="1"/>
    <col min="12323" max="12323" width="2.6640625" customWidth="1"/>
    <col min="12324" max="12324" width="2.88671875" customWidth="1"/>
    <col min="12325" max="12325" width="18.109375" customWidth="1"/>
    <col min="12326" max="12326" width="3.6640625" customWidth="1"/>
    <col min="12327" max="12327" width="2.6640625" customWidth="1"/>
    <col min="12328" max="12328" width="3.5546875" customWidth="1"/>
    <col min="12329" max="12329" width="23.6640625" customWidth="1"/>
    <col min="12330" max="12330" width="21.33203125" customWidth="1"/>
    <col min="12550" max="12550" width="8.33203125" customWidth="1"/>
    <col min="12551" max="12551" width="10.33203125" customWidth="1"/>
    <col min="12552" max="12552" width="16.44140625" customWidth="1"/>
    <col min="12553" max="12557" width="3.6640625" customWidth="1"/>
    <col min="12558" max="12559" width="2.6640625" customWidth="1"/>
    <col min="12560" max="12560" width="4" customWidth="1"/>
    <col min="12561" max="12561" width="12.6640625" customWidth="1"/>
    <col min="12562" max="12565" width="3.6640625" customWidth="1"/>
    <col min="12566" max="12566" width="2.6640625" customWidth="1"/>
    <col min="12567" max="12567" width="3.33203125" customWidth="1"/>
    <col min="12568" max="12568" width="4" customWidth="1"/>
    <col min="12569" max="12569" width="12.6640625" customWidth="1"/>
    <col min="12570" max="12573" width="4" customWidth="1"/>
    <col min="12574" max="12575" width="2.6640625" customWidth="1"/>
    <col min="12576" max="12576" width="4.6640625" customWidth="1"/>
    <col min="12577" max="12577" width="20.109375" customWidth="1"/>
    <col min="12578" max="12578" width="3.6640625" customWidth="1"/>
    <col min="12579" max="12579" width="2.6640625" customWidth="1"/>
    <col min="12580" max="12580" width="2.88671875" customWidth="1"/>
    <col min="12581" max="12581" width="18.109375" customWidth="1"/>
    <col min="12582" max="12582" width="3.6640625" customWidth="1"/>
    <col min="12583" max="12583" width="2.6640625" customWidth="1"/>
    <col min="12584" max="12584" width="3.5546875" customWidth="1"/>
    <col min="12585" max="12585" width="23.6640625" customWidth="1"/>
    <col min="12586" max="12586" width="21.33203125" customWidth="1"/>
    <col min="12806" max="12806" width="8.33203125" customWidth="1"/>
    <col min="12807" max="12807" width="10.33203125" customWidth="1"/>
    <col min="12808" max="12808" width="16.44140625" customWidth="1"/>
    <col min="12809" max="12813" width="3.6640625" customWidth="1"/>
    <col min="12814" max="12815" width="2.6640625" customWidth="1"/>
    <col min="12816" max="12816" width="4" customWidth="1"/>
    <col min="12817" max="12817" width="12.6640625" customWidth="1"/>
    <col min="12818" max="12821" width="3.6640625" customWidth="1"/>
    <col min="12822" max="12822" width="2.6640625" customWidth="1"/>
    <col min="12823" max="12823" width="3.33203125" customWidth="1"/>
    <col min="12824" max="12824" width="4" customWidth="1"/>
    <col min="12825" max="12825" width="12.6640625" customWidth="1"/>
    <col min="12826" max="12829" width="4" customWidth="1"/>
    <col min="12830" max="12831" width="2.6640625" customWidth="1"/>
    <col min="12832" max="12832" width="4.6640625" customWidth="1"/>
    <col min="12833" max="12833" width="20.109375" customWidth="1"/>
    <col min="12834" max="12834" width="3.6640625" customWidth="1"/>
    <col min="12835" max="12835" width="2.6640625" customWidth="1"/>
    <col min="12836" max="12836" width="2.88671875" customWidth="1"/>
    <col min="12837" max="12837" width="18.109375" customWidth="1"/>
    <col min="12838" max="12838" width="3.6640625" customWidth="1"/>
    <col min="12839" max="12839" width="2.6640625" customWidth="1"/>
    <col min="12840" max="12840" width="3.5546875" customWidth="1"/>
    <col min="12841" max="12841" width="23.6640625" customWidth="1"/>
    <col min="12842" max="12842" width="21.33203125" customWidth="1"/>
    <col min="13062" max="13062" width="8.33203125" customWidth="1"/>
    <col min="13063" max="13063" width="10.33203125" customWidth="1"/>
    <col min="13064" max="13064" width="16.44140625" customWidth="1"/>
    <col min="13065" max="13069" width="3.6640625" customWidth="1"/>
    <col min="13070" max="13071" width="2.6640625" customWidth="1"/>
    <col min="13072" max="13072" width="4" customWidth="1"/>
    <col min="13073" max="13073" width="12.6640625" customWidth="1"/>
    <col min="13074" max="13077" width="3.6640625" customWidth="1"/>
    <col min="13078" max="13078" width="2.6640625" customWidth="1"/>
    <col min="13079" max="13079" width="3.33203125" customWidth="1"/>
    <col min="13080" max="13080" width="4" customWidth="1"/>
    <col min="13081" max="13081" width="12.6640625" customWidth="1"/>
    <col min="13082" max="13085" width="4" customWidth="1"/>
    <col min="13086" max="13087" width="2.6640625" customWidth="1"/>
    <col min="13088" max="13088" width="4.6640625" customWidth="1"/>
    <col min="13089" max="13089" width="20.109375" customWidth="1"/>
    <col min="13090" max="13090" width="3.6640625" customWidth="1"/>
    <col min="13091" max="13091" width="2.6640625" customWidth="1"/>
    <col min="13092" max="13092" width="2.88671875" customWidth="1"/>
    <col min="13093" max="13093" width="18.109375" customWidth="1"/>
    <col min="13094" max="13094" width="3.6640625" customWidth="1"/>
    <col min="13095" max="13095" width="2.6640625" customWidth="1"/>
    <col min="13096" max="13096" width="3.5546875" customWidth="1"/>
    <col min="13097" max="13097" width="23.6640625" customWidth="1"/>
    <col min="13098" max="13098" width="21.33203125" customWidth="1"/>
    <col min="13318" max="13318" width="8.33203125" customWidth="1"/>
    <col min="13319" max="13319" width="10.33203125" customWidth="1"/>
    <col min="13320" max="13320" width="16.44140625" customWidth="1"/>
    <col min="13321" max="13325" width="3.6640625" customWidth="1"/>
    <col min="13326" max="13327" width="2.6640625" customWidth="1"/>
    <col min="13328" max="13328" width="4" customWidth="1"/>
    <col min="13329" max="13329" width="12.6640625" customWidth="1"/>
    <col min="13330" max="13333" width="3.6640625" customWidth="1"/>
    <col min="13334" max="13334" width="2.6640625" customWidth="1"/>
    <col min="13335" max="13335" width="3.33203125" customWidth="1"/>
    <col min="13336" max="13336" width="4" customWidth="1"/>
    <col min="13337" max="13337" width="12.6640625" customWidth="1"/>
    <col min="13338" max="13341" width="4" customWidth="1"/>
    <col min="13342" max="13343" width="2.6640625" customWidth="1"/>
    <col min="13344" max="13344" width="4.6640625" customWidth="1"/>
    <col min="13345" max="13345" width="20.109375" customWidth="1"/>
    <col min="13346" max="13346" width="3.6640625" customWidth="1"/>
    <col min="13347" max="13347" width="2.6640625" customWidth="1"/>
    <col min="13348" max="13348" width="2.88671875" customWidth="1"/>
    <col min="13349" max="13349" width="18.109375" customWidth="1"/>
    <col min="13350" max="13350" width="3.6640625" customWidth="1"/>
    <col min="13351" max="13351" width="2.6640625" customWidth="1"/>
    <col min="13352" max="13352" width="3.5546875" customWidth="1"/>
    <col min="13353" max="13353" width="23.6640625" customWidth="1"/>
    <col min="13354" max="13354" width="21.33203125" customWidth="1"/>
    <col min="13574" max="13574" width="8.33203125" customWidth="1"/>
    <col min="13575" max="13575" width="10.33203125" customWidth="1"/>
    <col min="13576" max="13576" width="16.44140625" customWidth="1"/>
    <col min="13577" max="13581" width="3.6640625" customWidth="1"/>
    <col min="13582" max="13583" width="2.6640625" customWidth="1"/>
    <col min="13584" max="13584" width="4" customWidth="1"/>
    <col min="13585" max="13585" width="12.6640625" customWidth="1"/>
    <col min="13586" max="13589" width="3.6640625" customWidth="1"/>
    <col min="13590" max="13590" width="2.6640625" customWidth="1"/>
    <col min="13591" max="13591" width="3.33203125" customWidth="1"/>
    <col min="13592" max="13592" width="4" customWidth="1"/>
    <col min="13593" max="13593" width="12.6640625" customWidth="1"/>
    <col min="13594" max="13597" width="4" customWidth="1"/>
    <col min="13598" max="13599" width="2.6640625" customWidth="1"/>
    <col min="13600" max="13600" width="4.6640625" customWidth="1"/>
    <col min="13601" max="13601" width="20.109375" customWidth="1"/>
    <col min="13602" max="13602" width="3.6640625" customWidth="1"/>
    <col min="13603" max="13603" width="2.6640625" customWidth="1"/>
    <col min="13604" max="13604" width="2.88671875" customWidth="1"/>
    <col min="13605" max="13605" width="18.109375" customWidth="1"/>
    <col min="13606" max="13606" width="3.6640625" customWidth="1"/>
    <col min="13607" max="13607" width="2.6640625" customWidth="1"/>
    <col min="13608" max="13608" width="3.5546875" customWidth="1"/>
    <col min="13609" max="13609" width="23.6640625" customWidth="1"/>
    <col min="13610" max="13610" width="21.33203125" customWidth="1"/>
    <col min="13830" max="13830" width="8.33203125" customWidth="1"/>
    <col min="13831" max="13831" width="10.33203125" customWidth="1"/>
    <col min="13832" max="13832" width="16.44140625" customWidth="1"/>
    <col min="13833" max="13837" width="3.6640625" customWidth="1"/>
    <col min="13838" max="13839" width="2.6640625" customWidth="1"/>
    <col min="13840" max="13840" width="4" customWidth="1"/>
    <col min="13841" max="13841" width="12.6640625" customWidth="1"/>
    <col min="13842" max="13845" width="3.6640625" customWidth="1"/>
    <col min="13846" max="13846" width="2.6640625" customWidth="1"/>
    <col min="13847" max="13847" width="3.33203125" customWidth="1"/>
    <col min="13848" max="13848" width="4" customWidth="1"/>
    <col min="13849" max="13849" width="12.6640625" customWidth="1"/>
    <col min="13850" max="13853" width="4" customWidth="1"/>
    <col min="13854" max="13855" width="2.6640625" customWidth="1"/>
    <col min="13856" max="13856" width="4.6640625" customWidth="1"/>
    <col min="13857" max="13857" width="20.109375" customWidth="1"/>
    <col min="13858" max="13858" width="3.6640625" customWidth="1"/>
    <col min="13859" max="13859" width="2.6640625" customWidth="1"/>
    <col min="13860" max="13860" width="2.88671875" customWidth="1"/>
    <col min="13861" max="13861" width="18.109375" customWidth="1"/>
    <col min="13862" max="13862" width="3.6640625" customWidth="1"/>
    <col min="13863" max="13863" width="2.6640625" customWidth="1"/>
    <col min="13864" max="13864" width="3.5546875" customWidth="1"/>
    <col min="13865" max="13865" width="23.6640625" customWidth="1"/>
    <col min="13866" max="13866" width="21.33203125" customWidth="1"/>
    <col min="14086" max="14086" width="8.33203125" customWidth="1"/>
    <col min="14087" max="14087" width="10.33203125" customWidth="1"/>
    <col min="14088" max="14088" width="16.44140625" customWidth="1"/>
    <col min="14089" max="14093" width="3.6640625" customWidth="1"/>
    <col min="14094" max="14095" width="2.6640625" customWidth="1"/>
    <col min="14096" max="14096" width="4" customWidth="1"/>
    <col min="14097" max="14097" width="12.6640625" customWidth="1"/>
    <col min="14098" max="14101" width="3.6640625" customWidth="1"/>
    <col min="14102" max="14102" width="2.6640625" customWidth="1"/>
    <col min="14103" max="14103" width="3.33203125" customWidth="1"/>
    <col min="14104" max="14104" width="4" customWidth="1"/>
    <col min="14105" max="14105" width="12.6640625" customWidth="1"/>
    <col min="14106" max="14109" width="4" customWidth="1"/>
    <col min="14110" max="14111" width="2.6640625" customWidth="1"/>
    <col min="14112" max="14112" width="4.6640625" customWidth="1"/>
    <col min="14113" max="14113" width="20.109375" customWidth="1"/>
    <col min="14114" max="14114" width="3.6640625" customWidth="1"/>
    <col min="14115" max="14115" width="2.6640625" customWidth="1"/>
    <col min="14116" max="14116" width="2.88671875" customWidth="1"/>
    <col min="14117" max="14117" width="18.109375" customWidth="1"/>
    <col min="14118" max="14118" width="3.6640625" customWidth="1"/>
    <col min="14119" max="14119" width="2.6640625" customWidth="1"/>
    <col min="14120" max="14120" width="3.5546875" customWidth="1"/>
    <col min="14121" max="14121" width="23.6640625" customWidth="1"/>
    <col min="14122" max="14122" width="21.33203125" customWidth="1"/>
    <col min="14342" max="14342" width="8.33203125" customWidth="1"/>
    <col min="14343" max="14343" width="10.33203125" customWidth="1"/>
    <col min="14344" max="14344" width="16.44140625" customWidth="1"/>
    <col min="14345" max="14349" width="3.6640625" customWidth="1"/>
    <col min="14350" max="14351" width="2.6640625" customWidth="1"/>
    <col min="14352" max="14352" width="4" customWidth="1"/>
    <col min="14353" max="14353" width="12.6640625" customWidth="1"/>
    <col min="14354" max="14357" width="3.6640625" customWidth="1"/>
    <col min="14358" max="14358" width="2.6640625" customWidth="1"/>
    <col min="14359" max="14359" width="3.33203125" customWidth="1"/>
    <col min="14360" max="14360" width="4" customWidth="1"/>
    <col min="14361" max="14361" width="12.6640625" customWidth="1"/>
    <col min="14362" max="14365" width="4" customWidth="1"/>
    <col min="14366" max="14367" width="2.6640625" customWidth="1"/>
    <col min="14368" max="14368" width="4.6640625" customWidth="1"/>
    <col min="14369" max="14369" width="20.109375" customWidth="1"/>
    <col min="14370" max="14370" width="3.6640625" customWidth="1"/>
    <col min="14371" max="14371" width="2.6640625" customWidth="1"/>
    <col min="14372" max="14372" width="2.88671875" customWidth="1"/>
    <col min="14373" max="14373" width="18.109375" customWidth="1"/>
    <col min="14374" max="14374" width="3.6640625" customWidth="1"/>
    <col min="14375" max="14375" width="2.6640625" customWidth="1"/>
    <col min="14376" max="14376" width="3.5546875" customWidth="1"/>
    <col min="14377" max="14377" width="23.6640625" customWidth="1"/>
    <col min="14378" max="14378" width="21.33203125" customWidth="1"/>
    <col min="14598" max="14598" width="8.33203125" customWidth="1"/>
    <col min="14599" max="14599" width="10.33203125" customWidth="1"/>
    <col min="14600" max="14600" width="16.44140625" customWidth="1"/>
    <col min="14601" max="14605" width="3.6640625" customWidth="1"/>
    <col min="14606" max="14607" width="2.6640625" customWidth="1"/>
    <col min="14608" max="14608" width="4" customWidth="1"/>
    <col min="14609" max="14609" width="12.6640625" customWidth="1"/>
    <col min="14610" max="14613" width="3.6640625" customWidth="1"/>
    <col min="14614" max="14614" width="2.6640625" customWidth="1"/>
    <col min="14615" max="14615" width="3.33203125" customWidth="1"/>
    <col min="14616" max="14616" width="4" customWidth="1"/>
    <col min="14617" max="14617" width="12.6640625" customWidth="1"/>
    <col min="14618" max="14621" width="4" customWidth="1"/>
    <col min="14622" max="14623" width="2.6640625" customWidth="1"/>
    <col min="14624" max="14624" width="4.6640625" customWidth="1"/>
    <col min="14625" max="14625" width="20.109375" customWidth="1"/>
    <col min="14626" max="14626" width="3.6640625" customWidth="1"/>
    <col min="14627" max="14627" width="2.6640625" customWidth="1"/>
    <col min="14628" max="14628" width="2.88671875" customWidth="1"/>
    <col min="14629" max="14629" width="18.109375" customWidth="1"/>
    <col min="14630" max="14630" width="3.6640625" customWidth="1"/>
    <col min="14631" max="14631" width="2.6640625" customWidth="1"/>
    <col min="14632" max="14632" width="3.5546875" customWidth="1"/>
    <col min="14633" max="14633" width="23.6640625" customWidth="1"/>
    <col min="14634" max="14634" width="21.33203125" customWidth="1"/>
    <col min="14854" max="14854" width="8.33203125" customWidth="1"/>
    <col min="14855" max="14855" width="10.33203125" customWidth="1"/>
    <col min="14856" max="14856" width="16.44140625" customWidth="1"/>
    <col min="14857" max="14861" width="3.6640625" customWidth="1"/>
    <col min="14862" max="14863" width="2.6640625" customWidth="1"/>
    <col min="14864" max="14864" width="4" customWidth="1"/>
    <col min="14865" max="14865" width="12.6640625" customWidth="1"/>
    <col min="14866" max="14869" width="3.6640625" customWidth="1"/>
    <col min="14870" max="14870" width="2.6640625" customWidth="1"/>
    <col min="14871" max="14871" width="3.33203125" customWidth="1"/>
    <col min="14872" max="14872" width="4" customWidth="1"/>
    <col min="14873" max="14873" width="12.6640625" customWidth="1"/>
    <col min="14874" max="14877" width="4" customWidth="1"/>
    <col min="14878" max="14879" width="2.6640625" customWidth="1"/>
    <col min="14880" max="14880" width="4.6640625" customWidth="1"/>
    <col min="14881" max="14881" width="20.109375" customWidth="1"/>
    <col min="14882" max="14882" width="3.6640625" customWidth="1"/>
    <col min="14883" max="14883" width="2.6640625" customWidth="1"/>
    <col min="14884" max="14884" width="2.88671875" customWidth="1"/>
    <col min="14885" max="14885" width="18.109375" customWidth="1"/>
    <col min="14886" max="14886" width="3.6640625" customWidth="1"/>
    <col min="14887" max="14887" width="2.6640625" customWidth="1"/>
    <col min="14888" max="14888" width="3.5546875" customWidth="1"/>
    <col min="14889" max="14889" width="23.6640625" customWidth="1"/>
    <col min="14890" max="14890" width="21.33203125" customWidth="1"/>
    <col min="15110" max="15110" width="8.33203125" customWidth="1"/>
    <col min="15111" max="15111" width="10.33203125" customWidth="1"/>
    <col min="15112" max="15112" width="16.44140625" customWidth="1"/>
    <col min="15113" max="15117" width="3.6640625" customWidth="1"/>
    <col min="15118" max="15119" width="2.6640625" customWidth="1"/>
    <col min="15120" max="15120" width="4" customWidth="1"/>
    <col min="15121" max="15121" width="12.6640625" customWidth="1"/>
    <col min="15122" max="15125" width="3.6640625" customWidth="1"/>
    <col min="15126" max="15126" width="2.6640625" customWidth="1"/>
    <col min="15127" max="15127" width="3.33203125" customWidth="1"/>
    <col min="15128" max="15128" width="4" customWidth="1"/>
    <col min="15129" max="15129" width="12.6640625" customWidth="1"/>
    <col min="15130" max="15133" width="4" customWidth="1"/>
    <col min="15134" max="15135" width="2.6640625" customWidth="1"/>
    <col min="15136" max="15136" width="4.6640625" customWidth="1"/>
    <col min="15137" max="15137" width="20.109375" customWidth="1"/>
    <col min="15138" max="15138" width="3.6640625" customWidth="1"/>
    <col min="15139" max="15139" width="2.6640625" customWidth="1"/>
    <col min="15140" max="15140" width="2.88671875" customWidth="1"/>
    <col min="15141" max="15141" width="18.109375" customWidth="1"/>
    <col min="15142" max="15142" width="3.6640625" customWidth="1"/>
    <col min="15143" max="15143" width="2.6640625" customWidth="1"/>
    <col min="15144" max="15144" width="3.5546875" customWidth="1"/>
    <col min="15145" max="15145" width="23.6640625" customWidth="1"/>
    <col min="15146" max="15146" width="21.33203125" customWidth="1"/>
    <col min="15366" max="15366" width="8.33203125" customWidth="1"/>
    <col min="15367" max="15367" width="10.33203125" customWidth="1"/>
    <col min="15368" max="15368" width="16.44140625" customWidth="1"/>
    <col min="15369" max="15373" width="3.6640625" customWidth="1"/>
    <col min="15374" max="15375" width="2.6640625" customWidth="1"/>
    <col min="15376" max="15376" width="4" customWidth="1"/>
    <col min="15377" max="15377" width="12.6640625" customWidth="1"/>
    <col min="15378" max="15381" width="3.6640625" customWidth="1"/>
    <col min="15382" max="15382" width="2.6640625" customWidth="1"/>
    <col min="15383" max="15383" width="3.33203125" customWidth="1"/>
    <col min="15384" max="15384" width="4" customWidth="1"/>
    <col min="15385" max="15385" width="12.6640625" customWidth="1"/>
    <col min="15386" max="15389" width="4" customWidth="1"/>
    <col min="15390" max="15391" width="2.6640625" customWidth="1"/>
    <col min="15392" max="15392" width="4.6640625" customWidth="1"/>
    <col min="15393" max="15393" width="20.109375" customWidth="1"/>
    <col min="15394" max="15394" width="3.6640625" customWidth="1"/>
    <col min="15395" max="15395" width="2.6640625" customWidth="1"/>
    <col min="15396" max="15396" width="2.88671875" customWidth="1"/>
    <col min="15397" max="15397" width="18.109375" customWidth="1"/>
    <col min="15398" max="15398" width="3.6640625" customWidth="1"/>
    <col min="15399" max="15399" width="2.6640625" customWidth="1"/>
    <col min="15400" max="15400" width="3.5546875" customWidth="1"/>
    <col min="15401" max="15401" width="23.6640625" customWidth="1"/>
    <col min="15402" max="15402" width="21.33203125" customWidth="1"/>
    <col min="15622" max="15622" width="8.33203125" customWidth="1"/>
    <col min="15623" max="15623" width="10.33203125" customWidth="1"/>
    <col min="15624" max="15624" width="16.44140625" customWidth="1"/>
    <col min="15625" max="15629" width="3.6640625" customWidth="1"/>
    <col min="15630" max="15631" width="2.6640625" customWidth="1"/>
    <col min="15632" max="15632" width="4" customWidth="1"/>
    <col min="15633" max="15633" width="12.6640625" customWidth="1"/>
    <col min="15634" max="15637" width="3.6640625" customWidth="1"/>
    <col min="15638" max="15638" width="2.6640625" customWidth="1"/>
    <col min="15639" max="15639" width="3.33203125" customWidth="1"/>
    <col min="15640" max="15640" width="4" customWidth="1"/>
    <col min="15641" max="15641" width="12.6640625" customWidth="1"/>
    <col min="15642" max="15645" width="4" customWidth="1"/>
    <col min="15646" max="15647" width="2.6640625" customWidth="1"/>
    <col min="15648" max="15648" width="4.6640625" customWidth="1"/>
    <col min="15649" max="15649" width="20.109375" customWidth="1"/>
    <col min="15650" max="15650" width="3.6640625" customWidth="1"/>
    <col min="15651" max="15651" width="2.6640625" customWidth="1"/>
    <col min="15652" max="15652" width="2.88671875" customWidth="1"/>
    <col min="15653" max="15653" width="18.109375" customWidth="1"/>
    <col min="15654" max="15654" width="3.6640625" customWidth="1"/>
    <col min="15655" max="15655" width="2.6640625" customWidth="1"/>
    <col min="15656" max="15656" width="3.5546875" customWidth="1"/>
    <col min="15657" max="15657" width="23.6640625" customWidth="1"/>
    <col min="15658" max="15658" width="21.33203125" customWidth="1"/>
    <col min="15878" max="15878" width="8.33203125" customWidth="1"/>
    <col min="15879" max="15879" width="10.33203125" customWidth="1"/>
    <col min="15880" max="15880" width="16.44140625" customWidth="1"/>
    <col min="15881" max="15885" width="3.6640625" customWidth="1"/>
    <col min="15886" max="15887" width="2.6640625" customWidth="1"/>
    <col min="15888" max="15888" width="4" customWidth="1"/>
    <col min="15889" max="15889" width="12.6640625" customWidth="1"/>
    <col min="15890" max="15893" width="3.6640625" customWidth="1"/>
    <col min="15894" max="15894" width="2.6640625" customWidth="1"/>
    <col min="15895" max="15895" width="3.33203125" customWidth="1"/>
    <col min="15896" max="15896" width="4" customWidth="1"/>
    <col min="15897" max="15897" width="12.6640625" customWidth="1"/>
    <col min="15898" max="15901" width="4" customWidth="1"/>
    <col min="15902" max="15903" width="2.6640625" customWidth="1"/>
    <col min="15904" max="15904" width="4.6640625" customWidth="1"/>
    <col min="15905" max="15905" width="20.109375" customWidth="1"/>
    <col min="15906" max="15906" width="3.6640625" customWidth="1"/>
    <col min="15907" max="15907" width="2.6640625" customWidth="1"/>
    <col min="15908" max="15908" width="2.88671875" customWidth="1"/>
    <col min="15909" max="15909" width="18.109375" customWidth="1"/>
    <col min="15910" max="15910" width="3.6640625" customWidth="1"/>
    <col min="15911" max="15911" width="2.6640625" customWidth="1"/>
    <col min="15912" max="15912" width="3.5546875" customWidth="1"/>
    <col min="15913" max="15913" width="23.6640625" customWidth="1"/>
    <col min="15914" max="15914" width="21.33203125" customWidth="1"/>
    <col min="16134" max="16134" width="8.33203125" customWidth="1"/>
    <col min="16135" max="16135" width="10.33203125" customWidth="1"/>
    <col min="16136" max="16136" width="16.44140625" customWidth="1"/>
    <col min="16137" max="16141" width="3.6640625" customWidth="1"/>
    <col min="16142" max="16143" width="2.6640625" customWidth="1"/>
    <col min="16144" max="16144" width="4" customWidth="1"/>
    <col min="16145" max="16145" width="12.6640625" customWidth="1"/>
    <col min="16146" max="16149" width="3.6640625" customWidth="1"/>
    <col min="16150" max="16150" width="2.6640625" customWidth="1"/>
    <col min="16151" max="16151" width="3.33203125" customWidth="1"/>
    <col min="16152" max="16152" width="4" customWidth="1"/>
    <col min="16153" max="16153" width="12.6640625" customWidth="1"/>
    <col min="16154" max="16157" width="4" customWidth="1"/>
    <col min="16158" max="16159" width="2.6640625" customWidth="1"/>
    <col min="16160" max="16160" width="4.6640625" customWidth="1"/>
    <col min="16161" max="16161" width="20.109375" customWidth="1"/>
    <col min="16162" max="16162" width="3.6640625" customWidth="1"/>
    <col min="16163" max="16163" width="2.6640625" customWidth="1"/>
    <col min="16164" max="16164" width="2.88671875" customWidth="1"/>
    <col min="16165" max="16165" width="18.109375" customWidth="1"/>
    <col min="16166" max="16166" width="3.6640625" customWidth="1"/>
    <col min="16167" max="16167" width="2.6640625" customWidth="1"/>
    <col min="16168" max="16168" width="3.5546875" customWidth="1"/>
    <col min="16169" max="16169" width="23.6640625" customWidth="1"/>
    <col min="16170" max="16170" width="21.33203125" customWidth="1"/>
  </cols>
  <sheetData>
    <row r="1" spans="1:41" ht="18" customHeight="1" thickBot="1" x14ac:dyDescent="0.35">
      <c r="B1" s="37" t="s">
        <v>4</v>
      </c>
      <c r="C1" s="91" t="s">
        <v>137</v>
      </c>
      <c r="D1" s="181"/>
      <c r="E1" s="181"/>
      <c r="F1" s="181"/>
      <c r="G1" s="181"/>
      <c r="H1" s="181"/>
      <c r="I1" s="181"/>
      <c r="J1" s="383"/>
      <c r="K1" s="92"/>
      <c r="L1" s="181"/>
      <c r="M1" s="92"/>
      <c r="N1" s="92"/>
      <c r="O1" s="92"/>
      <c r="P1" s="92"/>
      <c r="Q1" s="92"/>
      <c r="R1" s="92"/>
      <c r="S1" s="92"/>
      <c r="T1" s="92"/>
      <c r="U1" s="185"/>
      <c r="V1" s="156"/>
      <c r="W1" s="23"/>
      <c r="X1" s="23"/>
      <c r="Y1" s="23"/>
      <c r="Z1" s="23"/>
      <c r="AA1" s="23"/>
      <c r="AB1" s="23"/>
      <c r="AC1" s="315"/>
      <c r="AD1" s="316"/>
      <c r="AE1" s="304"/>
      <c r="AF1" s="317"/>
      <c r="AG1" s="318"/>
      <c r="AH1" s="317"/>
      <c r="AI1" s="331"/>
      <c r="AJ1" s="365" t="s">
        <v>136</v>
      </c>
      <c r="AK1" s="332"/>
      <c r="AL1" s="332"/>
      <c r="AM1" s="332"/>
      <c r="AN1" s="333"/>
      <c r="AO1" s="334"/>
    </row>
    <row r="2" spans="1:41" ht="18" customHeight="1" x14ac:dyDescent="0.3">
      <c r="A2" s="272" t="s">
        <v>43</v>
      </c>
      <c r="B2" s="37" t="s">
        <v>44</v>
      </c>
      <c r="C2" s="362" t="s">
        <v>148</v>
      </c>
      <c r="D2" s="366" t="s">
        <v>149</v>
      </c>
      <c r="E2" s="362"/>
      <c r="F2" s="362"/>
      <c r="G2" s="362"/>
      <c r="H2" s="367" t="s">
        <v>46</v>
      </c>
      <c r="I2" s="38" t="s">
        <v>45</v>
      </c>
      <c r="J2" s="381" t="s">
        <v>169</v>
      </c>
      <c r="M2" s="363">
        <v>42836</v>
      </c>
      <c r="N2" s="76"/>
      <c r="O2" s="38"/>
      <c r="P2" s="38"/>
      <c r="Q2" s="38"/>
      <c r="R2" s="38"/>
      <c r="S2" s="38"/>
      <c r="T2" s="327"/>
      <c r="U2" s="298"/>
      <c r="V2" s="364">
        <v>42843</v>
      </c>
      <c r="W2" s="297"/>
      <c r="X2" s="297"/>
      <c r="Y2" s="297"/>
      <c r="Z2" s="297"/>
      <c r="AA2" s="297"/>
      <c r="AB2" s="299"/>
      <c r="AC2" s="319"/>
      <c r="AD2" s="182"/>
      <c r="AE2" s="364">
        <v>42843</v>
      </c>
      <c r="AF2" s="22"/>
      <c r="AG2" s="302"/>
      <c r="AH2" s="22"/>
      <c r="AI2" s="311"/>
      <c r="AJ2" s="305"/>
      <c r="AK2" s="22"/>
      <c r="AL2" s="22"/>
      <c r="AM2" s="22"/>
      <c r="AN2" s="182"/>
      <c r="AO2" s="306"/>
    </row>
    <row r="3" spans="1:41" ht="18" customHeight="1" thickBot="1" x14ac:dyDescent="0.35">
      <c r="A3" s="273">
        <v>1</v>
      </c>
      <c r="B3" s="291">
        <f>'spelers bestand'!F10</f>
        <v>6.9999999989999999</v>
      </c>
      <c r="C3" s="152" t="str">
        <f>'spelers bestand'!B10</f>
        <v>Ijssel v.d. Dick</v>
      </c>
      <c r="D3" s="132" t="s">
        <v>131</v>
      </c>
      <c r="E3" s="146">
        <v>0</v>
      </c>
      <c r="F3" s="115">
        <v>0</v>
      </c>
      <c r="G3" s="116">
        <v>0</v>
      </c>
      <c r="H3" s="157">
        <v>0</v>
      </c>
      <c r="I3" s="141"/>
      <c r="J3" s="382"/>
      <c r="K3" s="36"/>
      <c r="M3" s="22"/>
      <c r="N3" s="22"/>
      <c r="O3" s="22"/>
      <c r="P3" s="22"/>
      <c r="Q3" s="368" t="s">
        <v>46</v>
      </c>
      <c r="R3" s="38" t="s">
        <v>45</v>
      </c>
      <c r="S3" s="398" t="s">
        <v>169</v>
      </c>
      <c r="T3" s="22"/>
      <c r="U3" s="182"/>
      <c r="V3" s="292"/>
      <c r="W3" s="22"/>
      <c r="X3" s="22"/>
      <c r="Y3" s="22"/>
      <c r="Z3" s="22"/>
      <c r="AA3" s="22"/>
      <c r="AB3" s="22"/>
      <c r="AC3" s="319"/>
      <c r="AD3" s="182"/>
      <c r="AE3" s="300" t="s">
        <v>47</v>
      </c>
      <c r="AF3" s="22"/>
      <c r="AG3" s="302"/>
      <c r="AH3" s="22"/>
      <c r="AI3" s="311"/>
      <c r="AJ3" s="307" t="s">
        <v>48</v>
      </c>
      <c r="AK3" s="22"/>
      <c r="AL3" s="22"/>
      <c r="AM3" s="22"/>
      <c r="AN3" s="182"/>
      <c r="AO3" s="308" t="s">
        <v>50</v>
      </c>
    </row>
    <row r="4" spans="1:41" ht="18" customHeight="1" x14ac:dyDescent="0.3">
      <c r="A4" s="273">
        <v>1</v>
      </c>
      <c r="B4" s="291">
        <f>'spelers bestand'!F17</f>
        <v>15</v>
      </c>
      <c r="C4" s="153" t="str">
        <f>'spelers bestand'!B17</f>
        <v>Leeuw de Geurt</v>
      </c>
      <c r="D4" s="133">
        <v>2</v>
      </c>
      <c r="E4" s="117" t="s">
        <v>131</v>
      </c>
      <c r="F4" s="147">
        <v>2</v>
      </c>
      <c r="G4" s="118">
        <v>2</v>
      </c>
      <c r="H4" s="157">
        <v>6</v>
      </c>
      <c r="I4" s="141">
        <v>1</v>
      </c>
      <c r="J4" s="384"/>
      <c r="K4" s="44"/>
      <c r="L4" s="177" t="s">
        <v>49</v>
      </c>
      <c r="M4" s="263" t="s">
        <v>167</v>
      </c>
      <c r="N4" s="270">
        <v>0</v>
      </c>
      <c r="O4" s="167">
        <v>2</v>
      </c>
      <c r="P4" s="268">
        <v>0</v>
      </c>
      <c r="Q4" s="166">
        <v>2</v>
      </c>
      <c r="R4" s="378">
        <v>2</v>
      </c>
      <c r="S4" s="382">
        <v>93.75</v>
      </c>
      <c r="T4" s="319"/>
      <c r="U4" s="182"/>
      <c r="V4" s="320"/>
      <c r="W4" s="22"/>
      <c r="X4" s="22"/>
      <c r="Y4" s="22"/>
      <c r="Z4" s="22"/>
      <c r="AA4" s="22"/>
      <c r="AB4" s="22"/>
      <c r="AC4" s="319"/>
      <c r="AD4" s="182"/>
      <c r="AE4" s="320"/>
      <c r="AF4" s="300"/>
      <c r="AG4" s="321"/>
      <c r="AH4" s="300"/>
      <c r="AI4" s="311"/>
      <c r="AJ4" s="307"/>
      <c r="AK4" s="307"/>
      <c r="AL4" s="307"/>
      <c r="AM4" s="307"/>
      <c r="AN4" s="307"/>
      <c r="AO4" s="308"/>
    </row>
    <row r="5" spans="1:41" ht="18" customHeight="1" thickBot="1" x14ac:dyDescent="0.35">
      <c r="A5" s="273">
        <v>1</v>
      </c>
      <c r="B5" s="291">
        <f>'spelers bestand'!F18</f>
        <v>9</v>
      </c>
      <c r="C5" s="154" t="str">
        <f>'spelers bestand'!B18</f>
        <v>Moolenaar Henk</v>
      </c>
      <c r="D5" s="134">
        <v>0</v>
      </c>
      <c r="E5" s="119">
        <v>2</v>
      </c>
      <c r="F5" s="117" t="s">
        <v>131</v>
      </c>
      <c r="G5" s="148">
        <v>1</v>
      </c>
      <c r="H5" s="157">
        <v>3</v>
      </c>
      <c r="I5" s="141"/>
      <c r="J5" s="384">
        <v>80.319999999999993</v>
      </c>
      <c r="K5" s="47" t="s">
        <v>37</v>
      </c>
      <c r="L5" s="178" t="s">
        <v>51</v>
      </c>
      <c r="M5" s="266" t="s">
        <v>163</v>
      </c>
      <c r="N5" s="169">
        <v>2</v>
      </c>
      <c r="O5" s="271">
        <v>2</v>
      </c>
      <c r="P5" s="168">
        <v>2</v>
      </c>
      <c r="Q5" s="166">
        <v>6</v>
      </c>
      <c r="R5" s="378">
        <v>0</v>
      </c>
      <c r="S5" s="382" t="s">
        <v>172</v>
      </c>
      <c r="T5" s="328"/>
      <c r="U5" s="182"/>
      <c r="V5" s="309"/>
      <c r="W5" s="22"/>
      <c r="X5" s="22"/>
      <c r="Y5" s="22"/>
      <c r="Z5" s="22"/>
      <c r="AA5" s="22"/>
      <c r="AB5" s="22"/>
      <c r="AC5" s="319"/>
      <c r="AD5" s="182"/>
      <c r="AE5" s="309"/>
      <c r="AF5" s="22"/>
      <c r="AG5" s="302"/>
      <c r="AH5" s="22"/>
      <c r="AI5" s="311"/>
      <c r="AJ5" s="364">
        <v>42846</v>
      </c>
      <c r="AK5" s="22"/>
      <c r="AL5" s="22"/>
      <c r="AM5" s="22"/>
      <c r="AN5" s="182"/>
      <c r="AO5" s="302"/>
    </row>
    <row r="6" spans="1:41" ht="18" customHeight="1" thickBot="1" x14ac:dyDescent="0.35">
      <c r="A6" s="273">
        <v>1</v>
      </c>
      <c r="B6" s="291">
        <f>'spelers bestand'!F20</f>
        <v>12</v>
      </c>
      <c r="C6" s="155" t="str">
        <f>'spelers bestand'!B20</f>
        <v>Oostrum Piet</v>
      </c>
      <c r="D6" s="135">
        <v>1</v>
      </c>
      <c r="E6" s="120">
        <v>0</v>
      </c>
      <c r="F6" s="119">
        <v>2</v>
      </c>
      <c r="G6" s="121" t="s">
        <v>131</v>
      </c>
      <c r="H6" s="157">
        <v>3</v>
      </c>
      <c r="I6" s="141">
        <v>2</v>
      </c>
      <c r="J6" s="384">
        <v>95.39</v>
      </c>
      <c r="K6" s="49"/>
      <c r="L6" s="178" t="s">
        <v>52</v>
      </c>
      <c r="M6" s="172" t="s">
        <v>170</v>
      </c>
      <c r="N6" s="262">
        <v>0</v>
      </c>
      <c r="O6" s="264">
        <v>0</v>
      </c>
      <c r="P6" s="261">
        <v>0</v>
      </c>
      <c r="Q6" s="166"/>
      <c r="R6" s="378"/>
      <c r="S6" s="382"/>
      <c r="T6" s="319"/>
      <c r="U6" s="182"/>
      <c r="V6" s="22"/>
      <c r="W6" s="22"/>
      <c r="X6" s="22"/>
      <c r="Y6" s="22"/>
      <c r="Z6" s="368" t="s">
        <v>46</v>
      </c>
      <c r="AA6" s="397" t="s">
        <v>45</v>
      </c>
      <c r="AB6" s="398" t="s">
        <v>169</v>
      </c>
      <c r="AC6" s="319"/>
      <c r="AD6" s="182"/>
      <c r="AE6" s="322"/>
      <c r="AF6" s="22"/>
      <c r="AG6" s="302"/>
      <c r="AH6" s="22"/>
      <c r="AI6" s="311"/>
      <c r="AJ6" s="300" t="s">
        <v>176</v>
      </c>
      <c r="AK6" s="368" t="s">
        <v>46</v>
      </c>
      <c r="AL6" s="292" t="s">
        <v>45</v>
      </c>
      <c r="AM6" s="389" t="s">
        <v>169</v>
      </c>
      <c r="AN6" s="301">
        <v>1</v>
      </c>
      <c r="AO6" s="393"/>
    </row>
    <row r="7" spans="1:41" ht="18" customHeight="1" thickBot="1" x14ac:dyDescent="0.35">
      <c r="A7" s="273">
        <v>1</v>
      </c>
      <c r="B7" s="39"/>
      <c r="C7" s="196" t="s">
        <v>131</v>
      </c>
      <c r="D7" s="150"/>
      <c r="E7" s="122"/>
      <c r="F7" s="123"/>
      <c r="G7" s="124"/>
      <c r="H7" s="157" t="s">
        <v>131</v>
      </c>
      <c r="I7" s="141"/>
      <c r="J7" s="384"/>
      <c r="K7" s="53"/>
      <c r="L7" s="179" t="s">
        <v>53</v>
      </c>
      <c r="M7" s="269" t="s">
        <v>160</v>
      </c>
      <c r="N7" s="170">
        <v>2</v>
      </c>
      <c r="O7" s="267">
        <v>0</v>
      </c>
      <c r="P7" s="265">
        <v>2</v>
      </c>
      <c r="Q7" s="166">
        <v>4</v>
      </c>
      <c r="R7" s="378">
        <v>1</v>
      </c>
      <c r="S7" s="382">
        <v>81.790000000000006</v>
      </c>
      <c r="T7" s="89"/>
      <c r="U7" s="177" t="s">
        <v>54</v>
      </c>
      <c r="V7" s="263" t="s">
        <v>173</v>
      </c>
      <c r="W7" s="270">
        <v>0</v>
      </c>
      <c r="X7" s="167">
        <v>2</v>
      </c>
      <c r="Y7" s="268">
        <v>0</v>
      </c>
      <c r="Z7" s="90"/>
      <c r="AA7" s="378"/>
      <c r="AB7" s="382"/>
      <c r="AC7" s="319"/>
      <c r="AD7" s="182"/>
      <c r="AE7" s="22"/>
      <c r="AF7" s="22"/>
      <c r="AG7" s="302"/>
      <c r="AH7" s="302"/>
      <c r="AI7" s="312" t="s">
        <v>55</v>
      </c>
      <c r="AJ7" s="391" t="s">
        <v>156</v>
      </c>
      <c r="AK7" s="55"/>
      <c r="AL7" s="378"/>
      <c r="AM7" s="382"/>
      <c r="AN7" s="182"/>
      <c r="AO7" s="302"/>
    </row>
    <row r="8" spans="1:41" ht="18" customHeight="1" thickBot="1" x14ac:dyDescent="0.35">
      <c r="A8" s="274"/>
      <c r="B8" s="37"/>
      <c r="N8" s="85"/>
      <c r="O8" s="85"/>
      <c r="P8" s="85"/>
      <c r="Q8" s="56"/>
      <c r="T8" s="57" t="s">
        <v>56</v>
      </c>
      <c r="U8" s="178" t="s">
        <v>57</v>
      </c>
      <c r="V8" s="266" t="s">
        <v>156</v>
      </c>
      <c r="W8" s="169">
        <v>2</v>
      </c>
      <c r="X8" s="271">
        <v>2</v>
      </c>
      <c r="Y8" s="168">
        <v>0</v>
      </c>
      <c r="Z8" s="90">
        <v>4</v>
      </c>
      <c r="AA8" s="378">
        <v>1</v>
      </c>
      <c r="AB8" s="382">
        <v>110.46</v>
      </c>
      <c r="AC8" s="319"/>
      <c r="AD8" s="182"/>
      <c r="AE8" s="22"/>
      <c r="AF8" s="368" t="s">
        <v>46</v>
      </c>
      <c r="AG8" s="323" t="s">
        <v>45</v>
      </c>
      <c r="AH8" s="389" t="s">
        <v>169</v>
      </c>
      <c r="AI8" s="313" t="s">
        <v>58</v>
      </c>
      <c r="AJ8" s="392" t="s">
        <v>171</v>
      </c>
      <c r="AK8" s="55"/>
      <c r="AL8" s="378"/>
      <c r="AM8" s="382"/>
      <c r="AN8" s="182"/>
      <c r="AO8" s="302"/>
    </row>
    <row r="9" spans="1:41" ht="18" customHeight="1" thickBot="1" x14ac:dyDescent="0.35">
      <c r="A9" s="273">
        <v>2</v>
      </c>
      <c r="B9" s="291">
        <f>'spelers bestand'!F3</f>
        <v>12</v>
      </c>
      <c r="C9" s="129" t="str">
        <f>'spelers bestand'!B3</f>
        <v>Beem v. Gerrit</v>
      </c>
      <c r="D9" s="132" t="s">
        <v>131</v>
      </c>
      <c r="E9" s="146"/>
      <c r="F9" s="115">
        <v>0</v>
      </c>
      <c r="G9" s="116">
        <v>0</v>
      </c>
      <c r="H9" s="157"/>
      <c r="I9" s="141"/>
      <c r="J9" s="382"/>
      <c r="K9" s="40"/>
      <c r="L9" s="182"/>
      <c r="N9" s="86"/>
      <c r="O9" s="86"/>
      <c r="P9" s="86"/>
      <c r="Q9" s="58"/>
      <c r="R9" s="22"/>
      <c r="S9" s="22"/>
      <c r="T9" s="59"/>
      <c r="U9" s="178" t="s">
        <v>59</v>
      </c>
      <c r="V9" s="172" t="s">
        <v>158</v>
      </c>
      <c r="W9" s="262">
        <v>2</v>
      </c>
      <c r="X9" s="264">
        <v>0</v>
      </c>
      <c r="Y9" s="261">
        <v>0</v>
      </c>
      <c r="Z9" s="90"/>
      <c r="AA9" s="378"/>
      <c r="AB9" s="382"/>
      <c r="AC9" s="284" t="s">
        <v>60</v>
      </c>
      <c r="AD9" s="60" t="s">
        <v>61</v>
      </c>
      <c r="AE9" s="174" t="s">
        <v>156</v>
      </c>
      <c r="AF9" s="55">
        <v>2</v>
      </c>
      <c r="AG9" s="378">
        <v>1</v>
      </c>
      <c r="AH9" s="382"/>
      <c r="AI9" s="314"/>
      <c r="AJ9" s="295"/>
      <c r="AK9" s="295"/>
      <c r="AL9" s="295"/>
      <c r="AM9" s="295"/>
      <c r="AN9" s="310">
        <v>2</v>
      </c>
      <c r="AO9" s="394"/>
    </row>
    <row r="10" spans="1:41" ht="18" customHeight="1" thickBot="1" x14ac:dyDescent="0.35">
      <c r="A10" s="273">
        <v>2</v>
      </c>
      <c r="B10" s="291">
        <f>'spelers bestand'!F24</f>
        <v>10.999999998</v>
      </c>
      <c r="C10" s="130" t="str">
        <f>'spelers bestand'!B24</f>
        <v>Scheel Jaap</v>
      </c>
      <c r="D10" s="133">
        <v>2</v>
      </c>
      <c r="E10" s="117" t="s">
        <v>131</v>
      </c>
      <c r="F10" s="147">
        <v>2</v>
      </c>
      <c r="G10" s="118">
        <v>2</v>
      </c>
      <c r="H10" s="157">
        <v>6</v>
      </c>
      <c r="I10" s="141">
        <v>1</v>
      </c>
      <c r="J10" s="384"/>
      <c r="K10" s="54"/>
      <c r="L10" s="177" t="s">
        <v>62</v>
      </c>
      <c r="M10" s="263" t="s">
        <v>162</v>
      </c>
      <c r="N10" s="270">
        <v>2</v>
      </c>
      <c r="O10" s="167">
        <v>0</v>
      </c>
      <c r="P10" s="268">
        <v>2</v>
      </c>
      <c r="Q10" s="166">
        <v>4</v>
      </c>
      <c r="R10" s="378">
        <v>1</v>
      </c>
      <c r="S10" s="382">
        <v>119.55</v>
      </c>
      <c r="T10" s="62"/>
      <c r="U10" s="179" t="s">
        <v>63</v>
      </c>
      <c r="V10" s="269" t="s">
        <v>171</v>
      </c>
      <c r="W10" s="170">
        <v>2</v>
      </c>
      <c r="X10" s="267">
        <v>0</v>
      </c>
      <c r="Y10" s="265">
        <v>2</v>
      </c>
      <c r="Z10" s="90">
        <v>4</v>
      </c>
      <c r="AA10" s="378">
        <v>2</v>
      </c>
      <c r="AB10" s="382">
        <v>71.260000000000005</v>
      </c>
      <c r="AC10" s="285"/>
      <c r="AD10" s="63" t="s">
        <v>78</v>
      </c>
      <c r="AE10" s="266" t="s">
        <v>174</v>
      </c>
      <c r="AF10" s="55">
        <v>0</v>
      </c>
      <c r="AG10" s="378">
        <v>2</v>
      </c>
      <c r="AH10" s="382"/>
      <c r="AI10" s="330"/>
      <c r="AJ10" s="317"/>
      <c r="AK10" s="317"/>
      <c r="AL10" s="317"/>
      <c r="AM10" s="317"/>
      <c r="AN10" s="316"/>
      <c r="AO10" s="318"/>
    </row>
    <row r="11" spans="1:41" ht="18" customHeight="1" thickBot="1" x14ac:dyDescent="0.35">
      <c r="A11" s="273">
        <v>2</v>
      </c>
      <c r="B11" s="291">
        <f>'spelers bestand'!F30</f>
        <v>9.9999999989999999</v>
      </c>
      <c r="C11" s="131" t="str">
        <f>'spelers bestand'!B30</f>
        <v>Wissel de Ben</v>
      </c>
      <c r="D11" s="134">
        <v>0</v>
      </c>
      <c r="E11" s="119">
        <v>2</v>
      </c>
      <c r="F11" s="117" t="s">
        <v>131</v>
      </c>
      <c r="G11" s="148">
        <v>2</v>
      </c>
      <c r="H11" s="157">
        <v>4</v>
      </c>
      <c r="I11" s="141">
        <v>2</v>
      </c>
      <c r="J11" s="384"/>
      <c r="K11" s="64" t="s">
        <v>20</v>
      </c>
      <c r="L11" s="178" t="s">
        <v>65</v>
      </c>
      <c r="M11" s="266" t="s">
        <v>158</v>
      </c>
      <c r="N11" s="169">
        <v>0</v>
      </c>
      <c r="O11" s="271">
        <v>2</v>
      </c>
      <c r="P11" s="168">
        <v>2</v>
      </c>
      <c r="Q11" s="166">
        <v>4</v>
      </c>
      <c r="R11" s="378">
        <v>2</v>
      </c>
      <c r="S11" s="382">
        <v>81.3</v>
      </c>
      <c r="T11" s="319"/>
      <c r="U11" s="182"/>
      <c r="V11" s="22"/>
      <c r="W11" s="22"/>
      <c r="X11" s="22"/>
      <c r="Y11" s="22"/>
      <c r="Z11" s="58"/>
      <c r="AA11" s="387"/>
      <c r="AB11" s="399"/>
      <c r="AC11" s="22"/>
      <c r="AD11" s="182"/>
      <c r="AE11" s="22"/>
      <c r="AF11" s="22"/>
      <c r="AG11" s="22"/>
      <c r="AH11" s="387"/>
      <c r="AI11" s="311"/>
      <c r="AJ11" s="364">
        <v>42843</v>
      </c>
      <c r="AK11" s="22"/>
      <c r="AL11" s="22"/>
      <c r="AM11" s="22"/>
      <c r="AN11" s="182"/>
      <c r="AO11" s="302"/>
    </row>
    <row r="12" spans="1:41" ht="18" customHeight="1" thickBot="1" x14ac:dyDescent="0.35">
      <c r="A12" s="273">
        <v>2</v>
      </c>
      <c r="B12" s="291">
        <f>'spelers bestand'!F33</f>
        <v>10.999999998</v>
      </c>
      <c r="C12" s="144" t="s">
        <v>153</v>
      </c>
      <c r="D12" s="135">
        <v>0</v>
      </c>
      <c r="E12" s="120">
        <v>0</v>
      </c>
      <c r="F12" s="119"/>
      <c r="G12" s="121" t="s">
        <v>131</v>
      </c>
      <c r="H12" s="157"/>
      <c r="I12" s="141"/>
      <c r="J12" s="384"/>
      <c r="K12" s="59"/>
      <c r="L12" s="178" t="s">
        <v>66</v>
      </c>
      <c r="M12" s="172" t="s">
        <v>168</v>
      </c>
      <c r="N12" s="262">
        <v>0</v>
      </c>
      <c r="O12" s="264">
        <v>2</v>
      </c>
      <c r="P12" s="261">
        <v>0</v>
      </c>
      <c r="Q12" s="166"/>
      <c r="R12" s="378"/>
      <c r="S12" s="380"/>
      <c r="T12" s="319"/>
      <c r="U12" s="182"/>
      <c r="V12" s="22"/>
      <c r="W12" s="22"/>
      <c r="X12" s="22"/>
      <c r="Y12" s="22"/>
      <c r="Z12" s="368" t="s">
        <v>46</v>
      </c>
      <c r="AA12" s="397" t="s">
        <v>45</v>
      </c>
      <c r="AB12" s="398" t="s">
        <v>169</v>
      </c>
      <c r="AC12" s="22"/>
      <c r="AD12" s="182"/>
      <c r="AE12" s="22"/>
      <c r="AF12" s="22"/>
      <c r="AG12" s="22"/>
      <c r="AH12" s="22"/>
      <c r="AI12" s="311"/>
      <c r="AJ12" s="300" t="s">
        <v>175</v>
      </c>
      <c r="AK12" s="368" t="s">
        <v>46</v>
      </c>
      <c r="AL12" s="292" t="s">
        <v>45</v>
      </c>
      <c r="AM12" s="389" t="s">
        <v>169</v>
      </c>
      <c r="AN12" s="301">
        <v>3</v>
      </c>
      <c r="AO12" s="396" t="s">
        <v>159</v>
      </c>
    </row>
    <row r="13" spans="1:41" ht="18" customHeight="1" thickBot="1" x14ac:dyDescent="0.35">
      <c r="A13" s="273">
        <v>2</v>
      </c>
      <c r="B13" s="39"/>
      <c r="C13" s="140" t="s">
        <v>131</v>
      </c>
      <c r="D13" s="150"/>
      <c r="E13" s="122"/>
      <c r="F13" s="123"/>
      <c r="G13" s="124"/>
      <c r="H13" s="157" t="s">
        <v>131</v>
      </c>
      <c r="I13" s="141"/>
      <c r="J13" s="384"/>
      <c r="K13" s="62"/>
      <c r="L13" s="179" t="s">
        <v>67</v>
      </c>
      <c r="M13" s="269" t="s">
        <v>155</v>
      </c>
      <c r="N13" s="170">
        <v>2</v>
      </c>
      <c r="O13" s="267">
        <v>0</v>
      </c>
      <c r="P13" s="265">
        <v>0</v>
      </c>
      <c r="Q13" s="166"/>
      <c r="R13" s="378"/>
      <c r="S13" s="379"/>
      <c r="T13" s="54"/>
      <c r="U13" s="177" t="s">
        <v>68</v>
      </c>
      <c r="V13" s="263" t="s">
        <v>162</v>
      </c>
      <c r="W13" s="270">
        <v>0</v>
      </c>
      <c r="X13" s="167">
        <v>0</v>
      </c>
      <c r="Y13" s="268">
        <v>0</v>
      </c>
      <c r="Z13" s="90"/>
      <c r="AA13" s="378"/>
      <c r="AB13" s="382"/>
      <c r="AC13" s="324"/>
      <c r="AD13" s="325"/>
      <c r="AE13" s="22"/>
      <c r="AF13" s="22"/>
      <c r="AG13" s="22"/>
      <c r="AH13" s="22"/>
      <c r="AI13" s="192" t="s">
        <v>69</v>
      </c>
      <c r="AJ13" s="171" t="s">
        <v>167</v>
      </c>
      <c r="AK13" s="65">
        <v>0</v>
      </c>
      <c r="AL13" s="378">
        <v>4</v>
      </c>
      <c r="AM13" s="382">
        <v>95.5</v>
      </c>
      <c r="AN13" s="182"/>
      <c r="AO13" s="302"/>
    </row>
    <row r="14" spans="1:41" ht="18" customHeight="1" thickBot="1" x14ac:dyDescent="0.35">
      <c r="A14" s="275"/>
      <c r="B14" s="66"/>
      <c r="H14" s="67"/>
      <c r="N14" s="86"/>
      <c r="O14" s="85"/>
      <c r="P14" s="85"/>
      <c r="Q14" s="56"/>
      <c r="T14" s="64" t="s">
        <v>70</v>
      </c>
      <c r="U14" s="178" t="s">
        <v>71</v>
      </c>
      <c r="V14" s="266" t="s">
        <v>159</v>
      </c>
      <c r="W14" s="169">
        <v>2</v>
      </c>
      <c r="X14" s="271">
        <v>2</v>
      </c>
      <c r="Y14" s="168">
        <v>2</v>
      </c>
      <c r="Z14" s="90">
        <v>6</v>
      </c>
      <c r="AA14" s="378">
        <v>1</v>
      </c>
      <c r="AB14" s="382">
        <v>117.17</v>
      </c>
      <c r="AC14" s="324"/>
      <c r="AD14" s="325"/>
      <c r="AE14" s="22"/>
      <c r="AF14" s="368" t="s">
        <v>46</v>
      </c>
      <c r="AG14" s="323" t="s">
        <v>45</v>
      </c>
      <c r="AH14" s="389" t="s">
        <v>169</v>
      </c>
      <c r="AI14" s="193" t="s">
        <v>72</v>
      </c>
      <c r="AJ14" s="390" t="s">
        <v>159</v>
      </c>
      <c r="AK14" s="65">
        <v>2</v>
      </c>
      <c r="AL14" s="378">
        <v>3</v>
      </c>
      <c r="AM14" s="382">
        <v>116.22</v>
      </c>
      <c r="AN14" s="182"/>
      <c r="AO14" s="302"/>
    </row>
    <row r="15" spans="1:41" ht="18" customHeight="1" thickBot="1" x14ac:dyDescent="0.35">
      <c r="A15" s="273">
        <v>3</v>
      </c>
      <c r="B15" s="291">
        <f>'spelers bestand'!F16</f>
        <v>12.999998999999999</v>
      </c>
      <c r="C15" s="136" t="str">
        <f>'spelers bestand'!B16</f>
        <v>Kuijer Joop</v>
      </c>
      <c r="D15" s="132" t="s">
        <v>131</v>
      </c>
      <c r="E15" s="146">
        <v>2</v>
      </c>
      <c r="F15" s="115">
        <v>0</v>
      </c>
      <c r="G15" s="116">
        <v>0</v>
      </c>
      <c r="H15" s="157">
        <v>2</v>
      </c>
      <c r="I15" s="141"/>
      <c r="J15" s="382">
        <v>58.97</v>
      </c>
      <c r="K15" s="294"/>
      <c r="N15" s="86"/>
      <c r="O15" s="85"/>
      <c r="P15" s="85"/>
      <c r="Q15" s="56"/>
      <c r="T15" s="59"/>
      <c r="U15" s="178" t="s">
        <v>73</v>
      </c>
      <c r="V15" s="172" t="s">
        <v>167</v>
      </c>
      <c r="W15" s="262">
        <v>0</v>
      </c>
      <c r="X15" s="264">
        <v>2</v>
      </c>
      <c r="Y15" s="261">
        <v>2</v>
      </c>
      <c r="Z15" s="90">
        <v>4</v>
      </c>
      <c r="AA15" s="378">
        <v>2</v>
      </c>
      <c r="AB15" s="382">
        <v>92.88</v>
      </c>
      <c r="AC15" s="284" t="s">
        <v>74</v>
      </c>
      <c r="AD15" s="60" t="s">
        <v>75</v>
      </c>
      <c r="AE15" s="172" t="s">
        <v>171</v>
      </c>
      <c r="AF15" s="65">
        <v>2</v>
      </c>
      <c r="AG15" s="378">
        <v>1</v>
      </c>
      <c r="AH15" s="382"/>
      <c r="AI15" s="311"/>
      <c r="AJ15" s="22"/>
      <c r="AK15" s="22"/>
      <c r="AL15" s="22"/>
      <c r="AM15" s="22"/>
      <c r="AN15" s="301">
        <v>4</v>
      </c>
      <c r="AO15" s="395" t="s">
        <v>167</v>
      </c>
    </row>
    <row r="16" spans="1:41" ht="18" customHeight="1" thickBot="1" x14ac:dyDescent="0.35">
      <c r="A16" s="273">
        <v>3</v>
      </c>
      <c r="B16" s="291">
        <f>'spelers bestand'!F19</f>
        <v>6.9999999989999999</v>
      </c>
      <c r="C16" s="137" t="str">
        <f>'spelers bestand'!B19</f>
        <v>Muller Arthur</v>
      </c>
      <c r="D16" s="133">
        <v>2</v>
      </c>
      <c r="E16" s="117" t="s">
        <v>131</v>
      </c>
      <c r="F16" s="147">
        <v>0</v>
      </c>
      <c r="G16" s="118">
        <v>0</v>
      </c>
      <c r="H16" s="157">
        <v>2</v>
      </c>
      <c r="I16" s="141"/>
      <c r="J16" s="384">
        <v>57.14</v>
      </c>
      <c r="K16" s="54"/>
      <c r="L16" s="177" t="s">
        <v>76</v>
      </c>
      <c r="M16" s="263" t="s">
        <v>156</v>
      </c>
      <c r="N16" s="270">
        <v>2</v>
      </c>
      <c r="O16" s="167">
        <v>2</v>
      </c>
      <c r="P16" s="268">
        <v>0</v>
      </c>
      <c r="Q16" s="166">
        <v>4</v>
      </c>
      <c r="R16" s="378">
        <v>1</v>
      </c>
      <c r="S16" s="382">
        <v>109.79</v>
      </c>
      <c r="T16" s="62"/>
      <c r="U16" s="179" t="s">
        <v>77</v>
      </c>
      <c r="V16" s="269" t="s">
        <v>165</v>
      </c>
      <c r="W16" s="170">
        <v>0</v>
      </c>
      <c r="X16" s="267">
        <v>0</v>
      </c>
      <c r="Y16" s="265">
        <v>2</v>
      </c>
      <c r="Z16" s="329"/>
      <c r="AA16" s="386"/>
      <c r="AB16" s="382"/>
      <c r="AC16" s="285"/>
      <c r="AD16" s="63" t="s">
        <v>64</v>
      </c>
      <c r="AE16" s="269" t="s">
        <v>159</v>
      </c>
      <c r="AF16" s="326">
        <v>0</v>
      </c>
      <c r="AG16" s="388">
        <v>2</v>
      </c>
      <c r="AH16" s="382"/>
      <c r="AI16" s="314"/>
      <c r="AJ16" s="295"/>
      <c r="AK16" s="295"/>
      <c r="AL16" s="295"/>
      <c r="AM16" s="295"/>
      <c r="AN16" s="296"/>
      <c r="AO16" s="303"/>
    </row>
    <row r="17" spans="1:40" ht="18" customHeight="1" x14ac:dyDescent="0.3">
      <c r="A17" s="273">
        <v>3</v>
      </c>
      <c r="B17" s="291">
        <f>'spelers bestand'!F26</f>
        <v>9</v>
      </c>
      <c r="C17" s="138" t="str">
        <f>'spelers bestand'!B26</f>
        <v>Ven van de Koos</v>
      </c>
      <c r="D17" s="134">
        <v>2</v>
      </c>
      <c r="E17" s="119">
        <v>2</v>
      </c>
      <c r="F17" s="117" t="s">
        <v>131</v>
      </c>
      <c r="G17" s="148">
        <v>2</v>
      </c>
      <c r="H17" s="157">
        <v>6</v>
      </c>
      <c r="I17" s="141">
        <v>1</v>
      </c>
      <c r="J17" s="384"/>
      <c r="K17" s="64" t="s">
        <v>21</v>
      </c>
      <c r="L17" s="178" t="s">
        <v>79</v>
      </c>
      <c r="M17" s="266" t="s">
        <v>165</v>
      </c>
      <c r="N17" s="169">
        <v>2</v>
      </c>
      <c r="O17" s="271">
        <v>2</v>
      </c>
      <c r="P17" s="168">
        <v>0</v>
      </c>
      <c r="Q17" s="166">
        <v>4</v>
      </c>
      <c r="R17" s="378">
        <v>2</v>
      </c>
      <c r="S17" s="382">
        <v>102.48</v>
      </c>
      <c r="T17" s="77"/>
      <c r="AN17"/>
    </row>
    <row r="18" spans="1:40" ht="18" customHeight="1" x14ac:dyDescent="0.3">
      <c r="A18" s="273">
        <v>3</v>
      </c>
      <c r="B18" s="291">
        <f>'spelers bestand'!F29</f>
        <v>10.999999998</v>
      </c>
      <c r="C18" s="145" t="str">
        <f>'spelers bestand'!B29</f>
        <v>Wijk v.Ton</v>
      </c>
      <c r="D18" s="135">
        <v>0</v>
      </c>
      <c r="E18" s="120">
        <v>2</v>
      </c>
      <c r="F18" s="119">
        <v>0</v>
      </c>
      <c r="G18" s="121" t="s">
        <v>131</v>
      </c>
      <c r="H18" s="157">
        <v>2</v>
      </c>
      <c r="I18" s="141">
        <v>2</v>
      </c>
      <c r="J18" s="384">
        <v>87.66</v>
      </c>
      <c r="K18" s="59"/>
      <c r="L18" s="178" t="s">
        <v>80</v>
      </c>
      <c r="M18" s="172" t="s">
        <v>161</v>
      </c>
      <c r="N18" s="262">
        <v>2</v>
      </c>
      <c r="O18" s="264">
        <v>0</v>
      </c>
      <c r="P18" s="261">
        <v>2</v>
      </c>
      <c r="Q18" s="166">
        <v>4</v>
      </c>
      <c r="R18" s="378"/>
      <c r="S18" s="382">
        <v>87</v>
      </c>
      <c r="AN18"/>
    </row>
    <row r="19" spans="1:40" ht="18" customHeight="1" thickBot="1" x14ac:dyDescent="0.35">
      <c r="A19" s="273">
        <v>3</v>
      </c>
      <c r="B19" s="39"/>
      <c r="C19" s="139" t="s">
        <v>131</v>
      </c>
      <c r="D19" s="150"/>
      <c r="E19" s="122"/>
      <c r="F19" s="123"/>
      <c r="G19" s="124"/>
      <c r="H19" s="157" t="s">
        <v>131</v>
      </c>
      <c r="I19" s="141"/>
      <c r="J19" s="384"/>
      <c r="K19" s="62"/>
      <c r="L19" s="179" t="s">
        <v>81</v>
      </c>
      <c r="M19" s="269" t="s">
        <v>164</v>
      </c>
      <c r="N19" s="170">
        <v>0</v>
      </c>
      <c r="O19" s="267">
        <v>0</v>
      </c>
      <c r="P19" s="265">
        <v>0</v>
      </c>
      <c r="Q19" s="166"/>
      <c r="R19" s="378"/>
      <c r="S19" s="382"/>
      <c r="T19" s="78"/>
      <c r="AJ19" s="23"/>
      <c r="AN19"/>
    </row>
    <row r="20" spans="1:40" ht="18" customHeight="1" x14ac:dyDescent="0.3">
      <c r="A20" s="275"/>
      <c r="B20" s="66"/>
      <c r="H20" s="67"/>
      <c r="M20" s="293"/>
      <c r="N20" s="87"/>
      <c r="O20" s="85"/>
      <c r="P20" s="85"/>
      <c r="Q20" s="56"/>
      <c r="T20" s="79"/>
      <c r="AN20"/>
    </row>
    <row r="21" spans="1:40" ht="18" customHeight="1" thickBot="1" x14ac:dyDescent="0.35">
      <c r="A21" s="273">
        <v>4</v>
      </c>
      <c r="B21" s="291">
        <f>'spelers bestand'!F9</f>
        <v>13.999999800000001</v>
      </c>
      <c r="C21" s="82" t="str">
        <f>'spelers bestand'!B9</f>
        <v>Hoogeboom Hennie</v>
      </c>
      <c r="D21" s="132" t="s">
        <v>131</v>
      </c>
      <c r="E21" s="146">
        <v>2</v>
      </c>
      <c r="F21" s="115">
        <v>0</v>
      </c>
      <c r="G21" s="116">
        <v>2</v>
      </c>
      <c r="H21" s="157">
        <v>4</v>
      </c>
      <c r="I21" s="141"/>
      <c r="J21" s="382">
        <v>75.290000000000006</v>
      </c>
      <c r="L21" s="183"/>
      <c r="N21" s="85"/>
      <c r="O21" s="85"/>
      <c r="P21" s="85"/>
      <c r="Q21" s="56"/>
      <c r="W21" s="73"/>
      <c r="Z21" s="74"/>
      <c r="AN21"/>
    </row>
    <row r="22" spans="1:40" ht="18" customHeight="1" x14ac:dyDescent="0.3">
      <c r="A22" s="273">
        <v>4</v>
      </c>
      <c r="B22" s="291">
        <f>'spelers bestand'!F11</f>
        <v>7.9999999979999998</v>
      </c>
      <c r="C22" s="81" t="str">
        <f>'spelers bestand'!B11</f>
        <v>Jacobi Cor</v>
      </c>
      <c r="D22" s="133">
        <v>0</v>
      </c>
      <c r="E22" s="117" t="s">
        <v>131</v>
      </c>
      <c r="F22" s="147">
        <v>2</v>
      </c>
      <c r="G22" s="118">
        <v>2</v>
      </c>
      <c r="H22" s="157">
        <v>4</v>
      </c>
      <c r="I22" s="141">
        <v>2</v>
      </c>
      <c r="J22" s="384">
        <v>85</v>
      </c>
      <c r="K22" s="54"/>
      <c r="L22" s="177" t="s">
        <v>82</v>
      </c>
      <c r="M22" s="263" t="s">
        <v>154</v>
      </c>
      <c r="N22" s="270">
        <v>0</v>
      </c>
      <c r="O22" s="167">
        <v>2</v>
      </c>
      <c r="P22" s="268">
        <v>0</v>
      </c>
      <c r="Q22" s="166"/>
      <c r="R22" s="378"/>
      <c r="S22" s="382"/>
      <c r="V22" s="75"/>
      <c r="W22" s="73"/>
      <c r="Z22" s="73"/>
      <c r="AN22"/>
    </row>
    <row r="23" spans="1:40" ht="18" customHeight="1" x14ac:dyDescent="0.3">
      <c r="A23" s="273">
        <v>4</v>
      </c>
      <c r="B23" s="291">
        <f>'spelers bestand'!F15</f>
        <v>12</v>
      </c>
      <c r="C23" s="83" t="str">
        <f>'spelers bestand'!B15</f>
        <v>Kolfschoten Tom</v>
      </c>
      <c r="D23" s="134">
        <v>0</v>
      </c>
      <c r="E23" s="119">
        <v>2</v>
      </c>
      <c r="F23" s="117" t="s">
        <v>131</v>
      </c>
      <c r="G23" s="148">
        <v>2</v>
      </c>
      <c r="H23" s="157">
        <v>4</v>
      </c>
      <c r="I23" s="141">
        <v>1</v>
      </c>
      <c r="J23" s="384">
        <v>117.42</v>
      </c>
      <c r="K23" s="64" t="s">
        <v>83</v>
      </c>
      <c r="L23" s="178" t="s">
        <v>84</v>
      </c>
      <c r="M23" s="266" t="s">
        <v>159</v>
      </c>
      <c r="N23" s="169">
        <v>2</v>
      </c>
      <c r="O23" s="271">
        <v>2</v>
      </c>
      <c r="P23" s="168">
        <v>2</v>
      </c>
      <c r="Q23" s="166">
        <v>6</v>
      </c>
      <c r="R23" s="378">
        <v>1</v>
      </c>
      <c r="S23" s="382">
        <v>119.71</v>
      </c>
      <c r="T23" s="22"/>
      <c r="V23" s="75"/>
      <c r="W23" s="73"/>
      <c r="Z23" s="73"/>
      <c r="AN23"/>
    </row>
    <row r="24" spans="1:40" ht="18" customHeight="1" x14ac:dyDescent="0.3">
      <c r="A24" s="273">
        <v>4</v>
      </c>
      <c r="B24" s="291">
        <f>'spelers bestand'!F23</f>
        <v>12</v>
      </c>
      <c r="C24" s="151" t="str">
        <f>'spelers bestand'!B23</f>
        <v>Scheel Albert</v>
      </c>
      <c r="D24" s="135">
        <v>0</v>
      </c>
      <c r="E24" s="120">
        <v>0</v>
      </c>
      <c r="F24" s="119">
        <v>0</v>
      </c>
      <c r="G24" s="121" t="s">
        <v>131</v>
      </c>
      <c r="H24" s="157">
        <v>0</v>
      </c>
      <c r="I24" s="141"/>
      <c r="J24" s="384"/>
      <c r="K24" s="59"/>
      <c r="L24" s="178" t="s">
        <v>85</v>
      </c>
      <c r="M24" s="172" t="s">
        <v>157</v>
      </c>
      <c r="N24" s="262">
        <v>0</v>
      </c>
      <c r="O24" s="264">
        <v>0</v>
      </c>
      <c r="P24" s="261">
        <v>0</v>
      </c>
      <c r="Q24" s="166"/>
      <c r="R24" s="378"/>
      <c r="S24" s="382"/>
      <c r="AN24"/>
    </row>
    <row r="25" spans="1:40" ht="18" customHeight="1" thickBot="1" x14ac:dyDescent="0.35">
      <c r="A25" s="273">
        <v>4</v>
      </c>
      <c r="B25" s="39"/>
      <c r="C25" s="52" t="s">
        <v>131</v>
      </c>
      <c r="D25" s="150"/>
      <c r="E25" s="122"/>
      <c r="F25" s="123"/>
      <c r="G25" s="124"/>
      <c r="H25" s="157" t="s">
        <v>131</v>
      </c>
      <c r="I25" s="141"/>
      <c r="J25" s="384"/>
      <c r="K25" s="62"/>
      <c r="L25" s="179" t="s">
        <v>86</v>
      </c>
      <c r="M25" s="269" t="s">
        <v>166</v>
      </c>
      <c r="N25" s="170">
        <v>2</v>
      </c>
      <c r="O25" s="267">
        <v>0</v>
      </c>
      <c r="P25" s="265">
        <v>2</v>
      </c>
      <c r="Q25" s="166">
        <v>4</v>
      </c>
      <c r="R25" s="378">
        <v>2</v>
      </c>
      <c r="S25" s="382">
        <v>72.41</v>
      </c>
      <c r="T25" s="22"/>
      <c r="AN25"/>
    </row>
    <row r="26" spans="1:40" ht="18" customHeight="1" x14ac:dyDescent="0.3">
      <c r="A26" s="275"/>
      <c r="B26" s="66"/>
      <c r="H26" s="67"/>
      <c r="AN26"/>
    </row>
    <row r="27" spans="1:40" ht="18" customHeight="1" x14ac:dyDescent="0.3">
      <c r="A27" s="273">
        <v>5</v>
      </c>
      <c r="B27" s="291">
        <f>'spelers bestand'!F2</f>
        <v>9</v>
      </c>
      <c r="C27" s="129" t="str">
        <f>'spelers bestand'!B2</f>
        <v>Anbergen Joop</v>
      </c>
      <c r="D27" s="132" t="s">
        <v>131</v>
      </c>
      <c r="E27" s="146">
        <v>0</v>
      </c>
      <c r="F27" s="115">
        <v>0</v>
      </c>
      <c r="G27" s="116">
        <v>2</v>
      </c>
      <c r="H27" s="157">
        <v>2</v>
      </c>
      <c r="I27" s="141"/>
      <c r="J27" s="382"/>
      <c r="L27" s="184"/>
      <c r="M27" s="23"/>
      <c r="N27" s="23"/>
      <c r="O27" s="23"/>
      <c r="P27" s="23"/>
      <c r="Q27" s="23"/>
      <c r="R27" s="23"/>
      <c r="S27" s="23"/>
      <c r="T27" s="23"/>
      <c r="U27" s="68"/>
      <c r="AN27"/>
    </row>
    <row r="28" spans="1:40" ht="18" customHeight="1" x14ac:dyDescent="0.3">
      <c r="A28" s="273">
        <v>5</v>
      </c>
      <c r="B28" s="291">
        <f>'spelers bestand'!F4</f>
        <v>13.999999800000001</v>
      </c>
      <c r="C28" s="130" t="str">
        <f>'spelers bestand'!B4</f>
        <v>Beerthuizen Joop</v>
      </c>
      <c r="D28" s="133">
        <v>0</v>
      </c>
      <c r="E28" s="117" t="s">
        <v>131</v>
      </c>
      <c r="F28" s="147">
        <v>0</v>
      </c>
      <c r="G28" s="118">
        <v>0</v>
      </c>
      <c r="H28" s="157">
        <v>0</v>
      </c>
      <c r="I28" s="141"/>
      <c r="J28" s="382"/>
      <c r="AN28"/>
    </row>
    <row r="29" spans="1:40" ht="18" customHeight="1" x14ac:dyDescent="0.3">
      <c r="A29" s="273">
        <v>5</v>
      </c>
      <c r="B29" s="291">
        <f>'spelers bestand'!F8</f>
        <v>9.9999999989999999</v>
      </c>
      <c r="C29" s="131" t="str">
        <f>'spelers bestand'!B8</f>
        <v>Heumen Wim</v>
      </c>
      <c r="D29" s="134">
        <v>2</v>
      </c>
      <c r="E29" s="119">
        <v>2</v>
      </c>
      <c r="F29" s="117" t="s">
        <v>131</v>
      </c>
      <c r="G29" s="148">
        <v>2</v>
      </c>
      <c r="H29" s="157">
        <v>6</v>
      </c>
      <c r="I29" s="141">
        <v>1</v>
      </c>
      <c r="J29" s="382"/>
      <c r="AN29"/>
    </row>
    <row r="30" spans="1:40" ht="18" customHeight="1" x14ac:dyDescent="0.3">
      <c r="A30" s="273">
        <v>5</v>
      </c>
      <c r="B30" s="291">
        <f>'spelers bestand'!F31</f>
        <v>9</v>
      </c>
      <c r="C30" s="144" t="str">
        <f>'spelers bestand'!B31</f>
        <v>Wit de Jan</v>
      </c>
      <c r="D30" s="135">
        <v>0</v>
      </c>
      <c r="E30" s="120">
        <v>2</v>
      </c>
      <c r="F30" s="119">
        <v>2</v>
      </c>
      <c r="G30" s="121" t="s">
        <v>131</v>
      </c>
      <c r="H30" s="157">
        <v>4</v>
      </c>
      <c r="I30" s="141">
        <v>2</v>
      </c>
      <c r="J30" s="382"/>
      <c r="AN30"/>
    </row>
    <row r="31" spans="1:40" ht="18" customHeight="1" x14ac:dyDescent="0.3">
      <c r="A31" s="273">
        <v>5</v>
      </c>
      <c r="B31" s="39"/>
      <c r="C31" s="140" t="s">
        <v>131</v>
      </c>
      <c r="D31" s="150"/>
      <c r="E31" s="122"/>
      <c r="F31" s="123"/>
      <c r="G31" s="124"/>
      <c r="H31" s="157" t="s">
        <v>131</v>
      </c>
      <c r="I31" s="141"/>
      <c r="J31" s="382"/>
      <c r="AN31"/>
    </row>
    <row r="32" spans="1:40" ht="18" customHeight="1" x14ac:dyDescent="0.3">
      <c r="A32" s="275"/>
      <c r="B32" s="66"/>
      <c r="H32" s="67"/>
      <c r="AN32"/>
    </row>
    <row r="33" spans="1:40" ht="18" customHeight="1" x14ac:dyDescent="0.3">
      <c r="A33" s="273">
        <v>6</v>
      </c>
      <c r="B33" s="291">
        <f>'spelers bestand'!F6</f>
        <v>9.9999999989999999</v>
      </c>
      <c r="C33" s="82" t="str">
        <f>'spelers bestand'!B6</f>
        <v>Eijk v. Cees</v>
      </c>
      <c r="D33" s="132" t="s">
        <v>131</v>
      </c>
      <c r="E33" s="146">
        <v>2</v>
      </c>
      <c r="F33" s="115">
        <v>0</v>
      </c>
      <c r="G33" s="116">
        <v>2</v>
      </c>
      <c r="H33" s="157">
        <v>4</v>
      </c>
      <c r="I33" s="141">
        <v>2</v>
      </c>
      <c r="J33" s="382"/>
      <c r="L33"/>
      <c r="U33"/>
      <c r="AD33"/>
      <c r="AI33"/>
      <c r="AN33"/>
    </row>
    <row r="34" spans="1:40" ht="18" customHeight="1" x14ac:dyDescent="0.3">
      <c r="A34" s="273">
        <v>6</v>
      </c>
      <c r="B34" s="291">
        <f>'spelers bestand'!F25</f>
        <v>9</v>
      </c>
      <c r="C34" s="81" t="str">
        <f>'spelers bestand'!B25</f>
        <v>Sleeuwenhoek Louis</v>
      </c>
      <c r="D34" s="133">
        <v>0</v>
      </c>
      <c r="E34" s="117" t="s">
        <v>131</v>
      </c>
      <c r="F34" s="147">
        <v>0</v>
      </c>
      <c r="G34" s="118">
        <v>0</v>
      </c>
      <c r="H34" s="157">
        <v>0</v>
      </c>
      <c r="I34" s="141"/>
      <c r="J34" s="382"/>
      <c r="K34" s="176"/>
      <c r="L34"/>
      <c r="U34"/>
      <c r="AD34"/>
      <c r="AI34"/>
      <c r="AN34"/>
    </row>
    <row r="35" spans="1:40" ht="18" customHeight="1" x14ac:dyDescent="0.3">
      <c r="A35" s="273">
        <v>6</v>
      </c>
      <c r="B35" s="291">
        <f>'spelers bestand'!F27</f>
        <v>12</v>
      </c>
      <c r="C35" s="83" t="str">
        <f>'spelers bestand'!B27</f>
        <v>Vlooswijk Cees</v>
      </c>
      <c r="D35" s="134">
        <v>2</v>
      </c>
      <c r="E35" s="119">
        <v>2</v>
      </c>
      <c r="F35" s="117" t="s">
        <v>131</v>
      </c>
      <c r="G35" s="148">
        <v>2</v>
      </c>
      <c r="H35" s="157">
        <v>6</v>
      </c>
      <c r="I35" s="141">
        <v>1</v>
      </c>
      <c r="J35" s="382"/>
      <c r="K35" s="176"/>
      <c r="L35"/>
      <c r="U35"/>
      <c r="AD35"/>
      <c r="AI35"/>
      <c r="AN35"/>
    </row>
    <row r="36" spans="1:40" ht="18" customHeight="1" x14ac:dyDescent="0.3">
      <c r="A36" s="273">
        <v>6</v>
      </c>
      <c r="B36" s="291">
        <f>'spelers bestand'!F28</f>
        <v>9</v>
      </c>
      <c r="C36" s="151" t="str">
        <f>'spelers bestand'!B28</f>
        <v xml:space="preserve">Westland Ries </v>
      </c>
      <c r="D36" s="135">
        <v>0</v>
      </c>
      <c r="E36" s="120">
        <v>2</v>
      </c>
      <c r="F36" s="119">
        <v>0</v>
      </c>
      <c r="G36" s="121" t="s">
        <v>131</v>
      </c>
      <c r="H36" s="157">
        <v>2</v>
      </c>
      <c r="I36" s="141"/>
      <c r="J36" s="382"/>
      <c r="L36"/>
      <c r="U36"/>
      <c r="AD36"/>
      <c r="AI36"/>
      <c r="AN36"/>
    </row>
    <row r="37" spans="1:40" ht="18" customHeight="1" x14ac:dyDescent="0.3">
      <c r="A37" s="273">
        <v>6</v>
      </c>
      <c r="B37" s="39"/>
      <c r="C37" s="52" t="s">
        <v>131</v>
      </c>
      <c r="D37" s="150"/>
      <c r="E37" s="122"/>
      <c r="F37" s="123"/>
      <c r="G37" s="124"/>
      <c r="H37" s="157" t="s">
        <v>131</v>
      </c>
      <c r="I37" s="141"/>
      <c r="J37" s="382"/>
      <c r="L37"/>
      <c r="U37"/>
      <c r="AD37"/>
      <c r="AI37"/>
      <c r="AN37"/>
    </row>
    <row r="38" spans="1:40" ht="18" customHeight="1" x14ac:dyDescent="0.3">
      <c r="A38" s="275"/>
      <c r="B38" s="66"/>
      <c r="H38" s="67"/>
      <c r="L38"/>
      <c r="U38"/>
      <c r="AD38"/>
      <c r="AI38"/>
      <c r="AN38"/>
    </row>
    <row r="39" spans="1:40" ht="18" customHeight="1" x14ac:dyDescent="0.3">
      <c r="A39" s="273">
        <v>7</v>
      </c>
      <c r="B39" s="291">
        <f>'spelers bestand'!F7</f>
        <v>6.9999999989999999</v>
      </c>
      <c r="C39" s="129" t="str">
        <f>'spelers bestand'!B7</f>
        <v>Galen v.Willem</v>
      </c>
      <c r="D39" s="132" t="s">
        <v>131</v>
      </c>
      <c r="E39" s="146">
        <v>0</v>
      </c>
      <c r="F39" s="115">
        <v>0</v>
      </c>
      <c r="G39" s="116">
        <v>2</v>
      </c>
      <c r="H39" s="157">
        <v>2</v>
      </c>
      <c r="I39" s="141"/>
      <c r="J39" s="382"/>
      <c r="L39"/>
      <c r="U39"/>
      <c r="AD39"/>
      <c r="AI39"/>
      <c r="AN39"/>
    </row>
    <row r="40" spans="1:40" ht="18" customHeight="1" x14ac:dyDescent="0.3">
      <c r="A40" s="273">
        <v>7</v>
      </c>
      <c r="B40" s="291">
        <f>'spelers bestand'!F14</f>
        <v>15</v>
      </c>
      <c r="C40" s="130" t="str">
        <f>'spelers bestand'!B14</f>
        <v xml:space="preserve">Kolfschoten Anton </v>
      </c>
      <c r="D40" s="133">
        <v>0</v>
      </c>
      <c r="E40" s="117" t="s">
        <v>131</v>
      </c>
      <c r="F40" s="147">
        <v>0</v>
      </c>
      <c r="G40" s="118">
        <v>0</v>
      </c>
      <c r="H40" s="157">
        <v>0</v>
      </c>
      <c r="I40" s="141"/>
      <c r="J40" s="382"/>
      <c r="L40"/>
      <c r="U40"/>
      <c r="AD40"/>
      <c r="AI40"/>
      <c r="AN40"/>
    </row>
    <row r="41" spans="1:40" ht="18" customHeight="1" x14ac:dyDescent="0.3">
      <c r="A41" s="273">
        <v>7</v>
      </c>
      <c r="B41" s="291">
        <f>'spelers bestand'!F21</f>
        <v>13.999999800000001</v>
      </c>
      <c r="C41" s="131" t="str">
        <f>'spelers bestand'!B21</f>
        <v>Reusken Harry</v>
      </c>
      <c r="D41" s="134">
        <v>2</v>
      </c>
      <c r="E41" s="119">
        <v>2</v>
      </c>
      <c r="F41" s="117" t="s">
        <v>131</v>
      </c>
      <c r="G41" s="148">
        <v>2</v>
      </c>
      <c r="H41" s="157">
        <v>6</v>
      </c>
      <c r="I41" s="141">
        <v>1</v>
      </c>
      <c r="J41" s="382"/>
      <c r="L41"/>
      <c r="U41"/>
      <c r="AD41"/>
      <c r="AI41"/>
      <c r="AN41"/>
    </row>
    <row r="42" spans="1:40" ht="18" customHeight="1" x14ac:dyDescent="0.3">
      <c r="A42" s="273">
        <v>7</v>
      </c>
      <c r="B42" s="291">
        <f>'spelers bestand'!F32</f>
        <v>10.999999998</v>
      </c>
      <c r="C42" s="144" t="str">
        <f>'spelers bestand'!B32</f>
        <v>Witjes Ge</v>
      </c>
      <c r="D42" s="135">
        <v>0</v>
      </c>
      <c r="E42" s="120">
        <v>2</v>
      </c>
      <c r="F42" s="119">
        <v>2</v>
      </c>
      <c r="G42" s="121" t="s">
        <v>131</v>
      </c>
      <c r="H42" s="157">
        <v>4</v>
      </c>
      <c r="I42" s="141">
        <v>2</v>
      </c>
      <c r="J42" s="382"/>
      <c r="K42" s="50"/>
      <c r="L42"/>
      <c r="U42"/>
      <c r="AD42"/>
      <c r="AI42"/>
      <c r="AN42"/>
    </row>
    <row r="43" spans="1:40" ht="18" customHeight="1" x14ac:dyDescent="0.3">
      <c r="A43" s="273">
        <v>7</v>
      </c>
      <c r="B43" s="39"/>
      <c r="C43" s="140" t="s">
        <v>131</v>
      </c>
      <c r="D43" s="150"/>
      <c r="E43" s="122"/>
      <c r="F43" s="123"/>
      <c r="G43" s="124"/>
      <c r="H43" s="157" t="s">
        <v>131</v>
      </c>
      <c r="I43" s="141"/>
      <c r="J43" s="382"/>
      <c r="L43"/>
      <c r="U43"/>
      <c r="AD43"/>
      <c r="AI43"/>
      <c r="AN43"/>
    </row>
    <row r="44" spans="1:40" ht="18" customHeight="1" x14ac:dyDescent="0.3">
      <c r="A44" s="275"/>
      <c r="B44" s="66"/>
      <c r="D44" s="68"/>
      <c r="H44" s="67"/>
      <c r="L44"/>
      <c r="U44"/>
      <c r="AD44"/>
      <c r="AI44"/>
      <c r="AN44"/>
    </row>
    <row r="45" spans="1:40" ht="18" customHeight="1" x14ac:dyDescent="0.3">
      <c r="A45" s="273">
        <v>8</v>
      </c>
      <c r="B45" s="291">
        <f>'spelers bestand'!F5</f>
        <v>15</v>
      </c>
      <c r="C45" s="129" t="str">
        <f>'spelers bestand'!B5</f>
        <v>Burgmans Fred</v>
      </c>
      <c r="D45" s="132" t="s">
        <v>131</v>
      </c>
      <c r="E45" s="146">
        <v>2</v>
      </c>
      <c r="F45" s="115">
        <v>2</v>
      </c>
      <c r="G45" s="116">
        <v>1</v>
      </c>
      <c r="H45" s="157">
        <v>5</v>
      </c>
      <c r="I45" s="141">
        <v>1</v>
      </c>
      <c r="J45" s="382">
        <v>100</v>
      </c>
      <c r="K45" s="69"/>
      <c r="L45"/>
      <c r="U45"/>
      <c r="AD45"/>
      <c r="AI45"/>
      <c r="AN45"/>
    </row>
    <row r="46" spans="1:40" ht="18" customHeight="1" x14ac:dyDescent="0.3">
      <c r="A46" s="273">
        <v>8</v>
      </c>
      <c r="B46" s="291">
        <f>'spelers bestand'!F12</f>
        <v>9</v>
      </c>
      <c r="C46" s="130" t="str">
        <f>'spelers bestand'!B12</f>
        <v>Janmaat Kees</v>
      </c>
      <c r="D46" s="133">
        <v>1</v>
      </c>
      <c r="E46" s="117" t="s">
        <v>131</v>
      </c>
      <c r="F46" s="147">
        <v>2</v>
      </c>
      <c r="G46" s="118">
        <v>2</v>
      </c>
      <c r="H46" s="157">
        <v>5</v>
      </c>
      <c r="I46" s="141">
        <v>2</v>
      </c>
      <c r="J46" s="382">
        <v>95.83</v>
      </c>
      <c r="K46" s="69"/>
      <c r="L46"/>
      <c r="U46"/>
      <c r="AD46"/>
      <c r="AI46"/>
      <c r="AN46"/>
    </row>
    <row r="47" spans="1:40" ht="18" customHeight="1" x14ac:dyDescent="0.3">
      <c r="A47" s="273">
        <v>8</v>
      </c>
      <c r="B47" s="291">
        <f>'spelers bestand'!F13</f>
        <v>10.999999998</v>
      </c>
      <c r="C47" s="131" t="str">
        <f>'spelers bestand'!B13</f>
        <v>Jong de Piet</v>
      </c>
      <c r="D47" s="134">
        <v>0</v>
      </c>
      <c r="E47" s="119">
        <v>0</v>
      </c>
      <c r="F47" s="117" t="s">
        <v>131</v>
      </c>
      <c r="G47" s="148">
        <v>0</v>
      </c>
      <c r="H47" s="157">
        <v>0</v>
      </c>
      <c r="I47" s="141"/>
      <c r="J47" s="382"/>
      <c r="K47" s="69"/>
      <c r="L47"/>
      <c r="U47"/>
      <c r="AD47"/>
      <c r="AI47"/>
      <c r="AN47"/>
    </row>
    <row r="48" spans="1:40" ht="18" customHeight="1" x14ac:dyDescent="0.3">
      <c r="A48" s="273">
        <v>8</v>
      </c>
      <c r="B48" s="291">
        <f>'spelers bestand'!F22</f>
        <v>12</v>
      </c>
      <c r="C48" s="144" t="str">
        <f>'spelers bestand'!B22</f>
        <v>Schaik van Koos</v>
      </c>
      <c r="D48" s="135">
        <v>2</v>
      </c>
      <c r="E48" s="120">
        <v>0</v>
      </c>
      <c r="F48" s="119">
        <v>0</v>
      </c>
      <c r="G48" s="121" t="s">
        <v>131</v>
      </c>
      <c r="H48" s="157">
        <v>2</v>
      </c>
      <c r="I48" s="141"/>
      <c r="J48" s="382"/>
      <c r="K48" s="69"/>
      <c r="L48"/>
      <c r="U48"/>
      <c r="AD48"/>
      <c r="AI48"/>
      <c r="AN48"/>
    </row>
    <row r="49" spans="1:40" ht="18" customHeight="1" x14ac:dyDescent="0.35">
      <c r="A49" s="273">
        <v>8</v>
      </c>
      <c r="B49" s="39"/>
      <c r="C49" s="140" t="s">
        <v>131</v>
      </c>
      <c r="D49" s="150"/>
      <c r="E49" s="122"/>
      <c r="F49" s="123"/>
      <c r="G49" s="124"/>
      <c r="H49" s="157" t="s">
        <v>131</v>
      </c>
      <c r="I49" s="141"/>
      <c r="J49" s="382"/>
      <c r="K49" s="69"/>
      <c r="M49" s="94"/>
      <c r="W49" s="107" t="s">
        <v>110</v>
      </c>
      <c r="X49" s="107"/>
      <c r="Y49" s="107"/>
      <c r="AN49"/>
    </row>
    <row r="50" spans="1:40" ht="18" customHeight="1" x14ac:dyDescent="0.3">
      <c r="A50" s="276" t="s">
        <v>89</v>
      </c>
      <c r="E50" s="37"/>
      <c r="F50" s="72" t="s">
        <v>87</v>
      </c>
      <c r="O50" s="72" t="s">
        <v>88</v>
      </c>
      <c r="W50" s="22"/>
      <c r="X50" s="161" t="s">
        <v>116</v>
      </c>
      <c r="Y50" s="162"/>
      <c r="Z50" s="162"/>
      <c r="AA50" s="162"/>
      <c r="AB50" s="162"/>
      <c r="AC50" s="163"/>
      <c r="AD50" s="188"/>
      <c r="AE50" s="163"/>
      <c r="AF50" s="163"/>
      <c r="AG50" s="163"/>
      <c r="AH50" s="163"/>
      <c r="AI50" s="186"/>
      <c r="AJ50" s="163"/>
      <c r="AN50"/>
    </row>
    <row r="51" spans="1:40" ht="18" x14ac:dyDescent="0.3">
      <c r="A51" s="276"/>
      <c r="M51" s="94" t="s">
        <v>109</v>
      </c>
    </row>
  </sheetData>
  <printOptions horizontalCentered="1" verticalCentered="1"/>
  <pageMargins left="0" right="0" top="0" bottom="0" header="0" footer="0"/>
  <pageSetup paperSize="9" scale="5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J50"/>
  <sheetViews>
    <sheetView workbookViewId="0"/>
  </sheetViews>
  <sheetFormatPr defaultRowHeight="14.4" x14ac:dyDescent="0.3"/>
  <cols>
    <col min="1" max="1" width="4.5546875" style="36" customWidth="1"/>
    <col min="2" max="2" width="10.109375" style="36" customWidth="1"/>
    <col min="3" max="3" width="20.88671875" customWidth="1"/>
    <col min="4" max="7" width="3.6640625" style="36" customWidth="1"/>
    <col min="8" max="8" width="3.6640625" style="68" customWidth="1"/>
    <col min="9" max="9" width="2.6640625" style="36" customWidth="1"/>
    <col min="10" max="10" width="2.6640625" customWidth="1"/>
    <col min="11" max="11" width="4" style="36" customWidth="1"/>
    <col min="12" max="12" width="21" customWidth="1"/>
    <col min="13" max="16" width="3.6640625" customWidth="1"/>
    <col min="17" max="17" width="2.6640625" customWidth="1"/>
    <col min="18" max="18" width="3.33203125" customWidth="1"/>
    <col min="19" max="19" width="4" style="36" customWidth="1"/>
    <col min="20" max="20" width="21.33203125" customWidth="1"/>
    <col min="21" max="24" width="4" customWidth="1"/>
    <col min="25" max="26" width="2.6640625" customWidth="1"/>
    <col min="27" max="27" width="4.6640625" style="36" customWidth="1"/>
    <col min="28" max="28" width="20.44140625" customWidth="1"/>
    <col min="29" max="29" width="3.6640625" customWidth="1"/>
    <col min="30" max="30" width="2.6640625" customWidth="1"/>
    <col min="31" max="31" width="2.88671875" style="36" customWidth="1"/>
    <col min="32" max="32" width="20.109375" customWidth="1"/>
    <col min="33" max="33" width="3.6640625" customWidth="1"/>
    <col min="34" max="34" width="2.6640625" customWidth="1"/>
    <col min="35" max="35" width="3.5546875" style="36" customWidth="1"/>
    <col min="36" max="36" width="21.44140625" customWidth="1"/>
    <col min="37" max="37" width="21.33203125" customWidth="1"/>
    <col min="257" max="257" width="8.33203125" customWidth="1"/>
    <col min="258" max="258" width="10.33203125" customWidth="1"/>
    <col min="259" max="259" width="16.44140625" customWidth="1"/>
    <col min="260" max="264" width="3.6640625" customWidth="1"/>
    <col min="265" max="266" width="2.6640625" customWidth="1"/>
    <col min="267" max="267" width="4" customWidth="1"/>
    <col min="268" max="268" width="12.6640625" customWidth="1"/>
    <col min="269" max="272" width="3.6640625" customWidth="1"/>
    <col min="273" max="273" width="2.6640625" customWidth="1"/>
    <col min="274" max="274" width="3.33203125" customWidth="1"/>
    <col min="275" max="275" width="4" customWidth="1"/>
    <col min="276" max="276" width="12.6640625" customWidth="1"/>
    <col min="277" max="280" width="4" customWidth="1"/>
    <col min="281" max="282" width="2.6640625" customWidth="1"/>
    <col min="283" max="283" width="4.6640625" customWidth="1"/>
    <col min="284" max="284" width="20.109375" customWidth="1"/>
    <col min="285" max="285" width="3.6640625" customWidth="1"/>
    <col min="286" max="286" width="2.6640625" customWidth="1"/>
    <col min="287" max="287" width="2.88671875" customWidth="1"/>
    <col min="288" max="288" width="18.109375" customWidth="1"/>
    <col min="289" max="289" width="3.6640625" customWidth="1"/>
    <col min="290" max="290" width="2.6640625" customWidth="1"/>
    <col min="291" max="291" width="3.5546875" customWidth="1"/>
    <col min="292" max="292" width="23.6640625" customWidth="1"/>
    <col min="293" max="293" width="21.33203125" customWidth="1"/>
    <col min="513" max="513" width="8.33203125" customWidth="1"/>
    <col min="514" max="514" width="10.33203125" customWidth="1"/>
    <col min="515" max="515" width="16.44140625" customWidth="1"/>
    <col min="516" max="520" width="3.6640625" customWidth="1"/>
    <col min="521" max="522" width="2.6640625" customWidth="1"/>
    <col min="523" max="523" width="4" customWidth="1"/>
    <col min="524" max="524" width="12.6640625" customWidth="1"/>
    <col min="525" max="528" width="3.6640625" customWidth="1"/>
    <col min="529" max="529" width="2.6640625" customWidth="1"/>
    <col min="530" max="530" width="3.33203125" customWidth="1"/>
    <col min="531" max="531" width="4" customWidth="1"/>
    <col min="532" max="532" width="12.6640625" customWidth="1"/>
    <col min="533" max="536" width="4" customWidth="1"/>
    <col min="537" max="538" width="2.6640625" customWidth="1"/>
    <col min="539" max="539" width="4.6640625" customWidth="1"/>
    <col min="540" max="540" width="20.109375" customWidth="1"/>
    <col min="541" max="541" width="3.6640625" customWidth="1"/>
    <col min="542" max="542" width="2.6640625" customWidth="1"/>
    <col min="543" max="543" width="2.88671875" customWidth="1"/>
    <col min="544" max="544" width="18.109375" customWidth="1"/>
    <col min="545" max="545" width="3.6640625" customWidth="1"/>
    <col min="546" max="546" width="2.6640625" customWidth="1"/>
    <col min="547" max="547" width="3.5546875" customWidth="1"/>
    <col min="548" max="548" width="23.6640625" customWidth="1"/>
    <col min="549" max="549" width="21.33203125" customWidth="1"/>
    <col min="769" max="769" width="8.33203125" customWidth="1"/>
    <col min="770" max="770" width="10.33203125" customWidth="1"/>
    <col min="771" max="771" width="16.44140625" customWidth="1"/>
    <col min="772" max="776" width="3.6640625" customWidth="1"/>
    <col min="777" max="778" width="2.6640625" customWidth="1"/>
    <col min="779" max="779" width="4" customWidth="1"/>
    <col min="780" max="780" width="12.6640625" customWidth="1"/>
    <col min="781" max="784" width="3.6640625" customWidth="1"/>
    <col min="785" max="785" width="2.6640625" customWidth="1"/>
    <col min="786" max="786" width="3.33203125" customWidth="1"/>
    <col min="787" max="787" width="4" customWidth="1"/>
    <col min="788" max="788" width="12.6640625" customWidth="1"/>
    <col min="789" max="792" width="4" customWidth="1"/>
    <col min="793" max="794" width="2.6640625" customWidth="1"/>
    <col min="795" max="795" width="4.6640625" customWidth="1"/>
    <col min="796" max="796" width="20.109375" customWidth="1"/>
    <col min="797" max="797" width="3.6640625" customWidth="1"/>
    <col min="798" max="798" width="2.6640625" customWidth="1"/>
    <col min="799" max="799" width="2.88671875" customWidth="1"/>
    <col min="800" max="800" width="18.109375" customWidth="1"/>
    <col min="801" max="801" width="3.6640625" customWidth="1"/>
    <col min="802" max="802" width="2.6640625" customWidth="1"/>
    <col min="803" max="803" width="3.5546875" customWidth="1"/>
    <col min="804" max="804" width="23.6640625" customWidth="1"/>
    <col min="805" max="805" width="21.33203125" customWidth="1"/>
    <col min="1025" max="1025" width="8.33203125" customWidth="1"/>
    <col min="1026" max="1026" width="10.33203125" customWidth="1"/>
    <col min="1027" max="1027" width="16.44140625" customWidth="1"/>
    <col min="1028" max="1032" width="3.6640625" customWidth="1"/>
    <col min="1033" max="1034" width="2.6640625" customWidth="1"/>
    <col min="1035" max="1035" width="4" customWidth="1"/>
    <col min="1036" max="1036" width="12.6640625" customWidth="1"/>
    <col min="1037" max="1040" width="3.6640625" customWidth="1"/>
    <col min="1041" max="1041" width="2.6640625" customWidth="1"/>
    <col min="1042" max="1042" width="3.33203125" customWidth="1"/>
    <col min="1043" max="1043" width="4" customWidth="1"/>
    <col min="1044" max="1044" width="12.6640625" customWidth="1"/>
    <col min="1045" max="1048" width="4" customWidth="1"/>
    <col min="1049" max="1050" width="2.6640625" customWidth="1"/>
    <col min="1051" max="1051" width="4.6640625" customWidth="1"/>
    <col min="1052" max="1052" width="20.109375" customWidth="1"/>
    <col min="1053" max="1053" width="3.6640625" customWidth="1"/>
    <col min="1054" max="1054" width="2.6640625" customWidth="1"/>
    <col min="1055" max="1055" width="2.88671875" customWidth="1"/>
    <col min="1056" max="1056" width="18.109375" customWidth="1"/>
    <col min="1057" max="1057" width="3.6640625" customWidth="1"/>
    <col min="1058" max="1058" width="2.6640625" customWidth="1"/>
    <col min="1059" max="1059" width="3.5546875" customWidth="1"/>
    <col min="1060" max="1060" width="23.6640625" customWidth="1"/>
    <col min="1061" max="1061" width="21.33203125" customWidth="1"/>
    <col min="1281" max="1281" width="8.33203125" customWidth="1"/>
    <col min="1282" max="1282" width="10.33203125" customWidth="1"/>
    <col min="1283" max="1283" width="16.44140625" customWidth="1"/>
    <col min="1284" max="1288" width="3.6640625" customWidth="1"/>
    <col min="1289" max="1290" width="2.6640625" customWidth="1"/>
    <col min="1291" max="1291" width="4" customWidth="1"/>
    <col min="1292" max="1292" width="12.6640625" customWidth="1"/>
    <col min="1293" max="1296" width="3.6640625" customWidth="1"/>
    <col min="1297" max="1297" width="2.6640625" customWidth="1"/>
    <col min="1298" max="1298" width="3.33203125" customWidth="1"/>
    <col min="1299" max="1299" width="4" customWidth="1"/>
    <col min="1300" max="1300" width="12.6640625" customWidth="1"/>
    <col min="1301" max="1304" width="4" customWidth="1"/>
    <col min="1305" max="1306" width="2.6640625" customWidth="1"/>
    <col min="1307" max="1307" width="4.6640625" customWidth="1"/>
    <col min="1308" max="1308" width="20.109375" customWidth="1"/>
    <col min="1309" max="1309" width="3.6640625" customWidth="1"/>
    <col min="1310" max="1310" width="2.6640625" customWidth="1"/>
    <col min="1311" max="1311" width="2.88671875" customWidth="1"/>
    <col min="1312" max="1312" width="18.109375" customWidth="1"/>
    <col min="1313" max="1313" width="3.6640625" customWidth="1"/>
    <col min="1314" max="1314" width="2.6640625" customWidth="1"/>
    <col min="1315" max="1315" width="3.5546875" customWidth="1"/>
    <col min="1316" max="1316" width="23.6640625" customWidth="1"/>
    <col min="1317" max="1317" width="21.33203125" customWidth="1"/>
    <col min="1537" max="1537" width="8.33203125" customWidth="1"/>
    <col min="1538" max="1538" width="10.33203125" customWidth="1"/>
    <col min="1539" max="1539" width="16.44140625" customWidth="1"/>
    <col min="1540" max="1544" width="3.6640625" customWidth="1"/>
    <col min="1545" max="1546" width="2.6640625" customWidth="1"/>
    <col min="1547" max="1547" width="4" customWidth="1"/>
    <col min="1548" max="1548" width="12.6640625" customWidth="1"/>
    <col min="1549" max="1552" width="3.6640625" customWidth="1"/>
    <col min="1553" max="1553" width="2.6640625" customWidth="1"/>
    <col min="1554" max="1554" width="3.33203125" customWidth="1"/>
    <col min="1555" max="1555" width="4" customWidth="1"/>
    <col min="1556" max="1556" width="12.6640625" customWidth="1"/>
    <col min="1557" max="1560" width="4" customWidth="1"/>
    <col min="1561" max="1562" width="2.6640625" customWidth="1"/>
    <col min="1563" max="1563" width="4.6640625" customWidth="1"/>
    <col min="1564" max="1564" width="20.109375" customWidth="1"/>
    <col min="1565" max="1565" width="3.6640625" customWidth="1"/>
    <col min="1566" max="1566" width="2.6640625" customWidth="1"/>
    <col min="1567" max="1567" width="2.88671875" customWidth="1"/>
    <col min="1568" max="1568" width="18.109375" customWidth="1"/>
    <col min="1569" max="1569" width="3.6640625" customWidth="1"/>
    <col min="1570" max="1570" width="2.6640625" customWidth="1"/>
    <col min="1571" max="1571" width="3.5546875" customWidth="1"/>
    <col min="1572" max="1572" width="23.6640625" customWidth="1"/>
    <col min="1573" max="1573" width="21.33203125" customWidth="1"/>
    <col min="1793" max="1793" width="8.33203125" customWidth="1"/>
    <col min="1794" max="1794" width="10.33203125" customWidth="1"/>
    <col min="1795" max="1795" width="16.44140625" customWidth="1"/>
    <col min="1796" max="1800" width="3.6640625" customWidth="1"/>
    <col min="1801" max="1802" width="2.6640625" customWidth="1"/>
    <col min="1803" max="1803" width="4" customWidth="1"/>
    <col min="1804" max="1804" width="12.6640625" customWidth="1"/>
    <col min="1805" max="1808" width="3.6640625" customWidth="1"/>
    <col min="1809" max="1809" width="2.6640625" customWidth="1"/>
    <col min="1810" max="1810" width="3.33203125" customWidth="1"/>
    <col min="1811" max="1811" width="4" customWidth="1"/>
    <col min="1812" max="1812" width="12.6640625" customWidth="1"/>
    <col min="1813" max="1816" width="4" customWidth="1"/>
    <col min="1817" max="1818" width="2.6640625" customWidth="1"/>
    <col min="1819" max="1819" width="4.6640625" customWidth="1"/>
    <col min="1820" max="1820" width="20.109375" customWidth="1"/>
    <col min="1821" max="1821" width="3.6640625" customWidth="1"/>
    <col min="1822" max="1822" width="2.6640625" customWidth="1"/>
    <col min="1823" max="1823" width="2.88671875" customWidth="1"/>
    <col min="1824" max="1824" width="18.109375" customWidth="1"/>
    <col min="1825" max="1825" width="3.6640625" customWidth="1"/>
    <col min="1826" max="1826" width="2.6640625" customWidth="1"/>
    <col min="1827" max="1827" width="3.5546875" customWidth="1"/>
    <col min="1828" max="1828" width="23.6640625" customWidth="1"/>
    <col min="1829" max="1829" width="21.33203125" customWidth="1"/>
    <col min="2049" max="2049" width="8.33203125" customWidth="1"/>
    <col min="2050" max="2050" width="10.33203125" customWidth="1"/>
    <col min="2051" max="2051" width="16.44140625" customWidth="1"/>
    <col min="2052" max="2056" width="3.6640625" customWidth="1"/>
    <col min="2057" max="2058" width="2.6640625" customWidth="1"/>
    <col min="2059" max="2059" width="4" customWidth="1"/>
    <col min="2060" max="2060" width="12.6640625" customWidth="1"/>
    <col min="2061" max="2064" width="3.6640625" customWidth="1"/>
    <col min="2065" max="2065" width="2.6640625" customWidth="1"/>
    <col min="2066" max="2066" width="3.33203125" customWidth="1"/>
    <col min="2067" max="2067" width="4" customWidth="1"/>
    <col min="2068" max="2068" width="12.6640625" customWidth="1"/>
    <col min="2069" max="2072" width="4" customWidth="1"/>
    <col min="2073" max="2074" width="2.6640625" customWidth="1"/>
    <col min="2075" max="2075" width="4.6640625" customWidth="1"/>
    <col min="2076" max="2076" width="20.109375" customWidth="1"/>
    <col min="2077" max="2077" width="3.6640625" customWidth="1"/>
    <col min="2078" max="2078" width="2.6640625" customWidth="1"/>
    <col min="2079" max="2079" width="2.88671875" customWidth="1"/>
    <col min="2080" max="2080" width="18.109375" customWidth="1"/>
    <col min="2081" max="2081" width="3.6640625" customWidth="1"/>
    <col min="2082" max="2082" width="2.6640625" customWidth="1"/>
    <col min="2083" max="2083" width="3.5546875" customWidth="1"/>
    <col min="2084" max="2084" width="23.6640625" customWidth="1"/>
    <col min="2085" max="2085" width="21.33203125" customWidth="1"/>
    <col min="2305" max="2305" width="8.33203125" customWidth="1"/>
    <col min="2306" max="2306" width="10.33203125" customWidth="1"/>
    <col min="2307" max="2307" width="16.44140625" customWidth="1"/>
    <col min="2308" max="2312" width="3.6640625" customWidth="1"/>
    <col min="2313" max="2314" width="2.6640625" customWidth="1"/>
    <col min="2315" max="2315" width="4" customWidth="1"/>
    <col min="2316" max="2316" width="12.6640625" customWidth="1"/>
    <col min="2317" max="2320" width="3.6640625" customWidth="1"/>
    <col min="2321" max="2321" width="2.6640625" customWidth="1"/>
    <col min="2322" max="2322" width="3.33203125" customWidth="1"/>
    <col min="2323" max="2323" width="4" customWidth="1"/>
    <col min="2324" max="2324" width="12.6640625" customWidth="1"/>
    <col min="2325" max="2328" width="4" customWidth="1"/>
    <col min="2329" max="2330" width="2.6640625" customWidth="1"/>
    <col min="2331" max="2331" width="4.6640625" customWidth="1"/>
    <col min="2332" max="2332" width="20.109375" customWidth="1"/>
    <col min="2333" max="2333" width="3.6640625" customWidth="1"/>
    <col min="2334" max="2334" width="2.6640625" customWidth="1"/>
    <col min="2335" max="2335" width="2.88671875" customWidth="1"/>
    <col min="2336" max="2336" width="18.109375" customWidth="1"/>
    <col min="2337" max="2337" width="3.6640625" customWidth="1"/>
    <col min="2338" max="2338" width="2.6640625" customWidth="1"/>
    <col min="2339" max="2339" width="3.5546875" customWidth="1"/>
    <col min="2340" max="2340" width="23.6640625" customWidth="1"/>
    <col min="2341" max="2341" width="21.33203125" customWidth="1"/>
    <col min="2561" max="2561" width="8.33203125" customWidth="1"/>
    <col min="2562" max="2562" width="10.33203125" customWidth="1"/>
    <col min="2563" max="2563" width="16.44140625" customWidth="1"/>
    <col min="2564" max="2568" width="3.6640625" customWidth="1"/>
    <col min="2569" max="2570" width="2.6640625" customWidth="1"/>
    <col min="2571" max="2571" width="4" customWidth="1"/>
    <col min="2572" max="2572" width="12.6640625" customWidth="1"/>
    <col min="2573" max="2576" width="3.6640625" customWidth="1"/>
    <col min="2577" max="2577" width="2.6640625" customWidth="1"/>
    <col min="2578" max="2578" width="3.33203125" customWidth="1"/>
    <col min="2579" max="2579" width="4" customWidth="1"/>
    <col min="2580" max="2580" width="12.6640625" customWidth="1"/>
    <col min="2581" max="2584" width="4" customWidth="1"/>
    <col min="2585" max="2586" width="2.6640625" customWidth="1"/>
    <col min="2587" max="2587" width="4.6640625" customWidth="1"/>
    <col min="2588" max="2588" width="20.109375" customWidth="1"/>
    <col min="2589" max="2589" width="3.6640625" customWidth="1"/>
    <col min="2590" max="2590" width="2.6640625" customWidth="1"/>
    <col min="2591" max="2591" width="2.88671875" customWidth="1"/>
    <col min="2592" max="2592" width="18.109375" customWidth="1"/>
    <col min="2593" max="2593" width="3.6640625" customWidth="1"/>
    <col min="2594" max="2594" width="2.6640625" customWidth="1"/>
    <col min="2595" max="2595" width="3.5546875" customWidth="1"/>
    <col min="2596" max="2596" width="23.6640625" customWidth="1"/>
    <col min="2597" max="2597" width="21.33203125" customWidth="1"/>
    <col min="2817" max="2817" width="8.33203125" customWidth="1"/>
    <col min="2818" max="2818" width="10.33203125" customWidth="1"/>
    <col min="2819" max="2819" width="16.44140625" customWidth="1"/>
    <col min="2820" max="2824" width="3.6640625" customWidth="1"/>
    <col min="2825" max="2826" width="2.6640625" customWidth="1"/>
    <col min="2827" max="2827" width="4" customWidth="1"/>
    <col min="2828" max="2828" width="12.6640625" customWidth="1"/>
    <col min="2829" max="2832" width="3.6640625" customWidth="1"/>
    <col min="2833" max="2833" width="2.6640625" customWidth="1"/>
    <col min="2834" max="2834" width="3.33203125" customWidth="1"/>
    <col min="2835" max="2835" width="4" customWidth="1"/>
    <col min="2836" max="2836" width="12.6640625" customWidth="1"/>
    <col min="2837" max="2840" width="4" customWidth="1"/>
    <col min="2841" max="2842" width="2.6640625" customWidth="1"/>
    <col min="2843" max="2843" width="4.6640625" customWidth="1"/>
    <col min="2844" max="2844" width="20.109375" customWidth="1"/>
    <col min="2845" max="2845" width="3.6640625" customWidth="1"/>
    <col min="2846" max="2846" width="2.6640625" customWidth="1"/>
    <col min="2847" max="2847" width="2.88671875" customWidth="1"/>
    <col min="2848" max="2848" width="18.109375" customWidth="1"/>
    <col min="2849" max="2849" width="3.6640625" customWidth="1"/>
    <col min="2850" max="2850" width="2.6640625" customWidth="1"/>
    <col min="2851" max="2851" width="3.5546875" customWidth="1"/>
    <col min="2852" max="2852" width="23.6640625" customWidth="1"/>
    <col min="2853" max="2853" width="21.33203125" customWidth="1"/>
    <col min="3073" max="3073" width="8.33203125" customWidth="1"/>
    <col min="3074" max="3074" width="10.33203125" customWidth="1"/>
    <col min="3075" max="3075" width="16.44140625" customWidth="1"/>
    <col min="3076" max="3080" width="3.6640625" customWidth="1"/>
    <col min="3081" max="3082" width="2.6640625" customWidth="1"/>
    <col min="3083" max="3083" width="4" customWidth="1"/>
    <col min="3084" max="3084" width="12.6640625" customWidth="1"/>
    <col min="3085" max="3088" width="3.6640625" customWidth="1"/>
    <col min="3089" max="3089" width="2.6640625" customWidth="1"/>
    <col min="3090" max="3090" width="3.33203125" customWidth="1"/>
    <col min="3091" max="3091" width="4" customWidth="1"/>
    <col min="3092" max="3092" width="12.6640625" customWidth="1"/>
    <col min="3093" max="3096" width="4" customWidth="1"/>
    <col min="3097" max="3098" width="2.6640625" customWidth="1"/>
    <col min="3099" max="3099" width="4.6640625" customWidth="1"/>
    <col min="3100" max="3100" width="20.109375" customWidth="1"/>
    <col min="3101" max="3101" width="3.6640625" customWidth="1"/>
    <col min="3102" max="3102" width="2.6640625" customWidth="1"/>
    <col min="3103" max="3103" width="2.88671875" customWidth="1"/>
    <col min="3104" max="3104" width="18.109375" customWidth="1"/>
    <col min="3105" max="3105" width="3.6640625" customWidth="1"/>
    <col min="3106" max="3106" width="2.6640625" customWidth="1"/>
    <col min="3107" max="3107" width="3.5546875" customWidth="1"/>
    <col min="3108" max="3108" width="23.6640625" customWidth="1"/>
    <col min="3109" max="3109" width="21.33203125" customWidth="1"/>
    <col min="3329" max="3329" width="8.33203125" customWidth="1"/>
    <col min="3330" max="3330" width="10.33203125" customWidth="1"/>
    <col min="3331" max="3331" width="16.44140625" customWidth="1"/>
    <col min="3332" max="3336" width="3.6640625" customWidth="1"/>
    <col min="3337" max="3338" width="2.6640625" customWidth="1"/>
    <col min="3339" max="3339" width="4" customWidth="1"/>
    <col min="3340" max="3340" width="12.6640625" customWidth="1"/>
    <col min="3341" max="3344" width="3.6640625" customWidth="1"/>
    <col min="3345" max="3345" width="2.6640625" customWidth="1"/>
    <col min="3346" max="3346" width="3.33203125" customWidth="1"/>
    <col min="3347" max="3347" width="4" customWidth="1"/>
    <col min="3348" max="3348" width="12.6640625" customWidth="1"/>
    <col min="3349" max="3352" width="4" customWidth="1"/>
    <col min="3353" max="3354" width="2.6640625" customWidth="1"/>
    <col min="3355" max="3355" width="4.6640625" customWidth="1"/>
    <col min="3356" max="3356" width="20.109375" customWidth="1"/>
    <col min="3357" max="3357" width="3.6640625" customWidth="1"/>
    <col min="3358" max="3358" width="2.6640625" customWidth="1"/>
    <col min="3359" max="3359" width="2.88671875" customWidth="1"/>
    <col min="3360" max="3360" width="18.109375" customWidth="1"/>
    <col min="3361" max="3361" width="3.6640625" customWidth="1"/>
    <col min="3362" max="3362" width="2.6640625" customWidth="1"/>
    <col min="3363" max="3363" width="3.5546875" customWidth="1"/>
    <col min="3364" max="3364" width="23.6640625" customWidth="1"/>
    <col min="3365" max="3365" width="21.33203125" customWidth="1"/>
    <col min="3585" max="3585" width="8.33203125" customWidth="1"/>
    <col min="3586" max="3586" width="10.33203125" customWidth="1"/>
    <col min="3587" max="3587" width="16.44140625" customWidth="1"/>
    <col min="3588" max="3592" width="3.6640625" customWidth="1"/>
    <col min="3593" max="3594" width="2.6640625" customWidth="1"/>
    <col min="3595" max="3595" width="4" customWidth="1"/>
    <col min="3596" max="3596" width="12.6640625" customWidth="1"/>
    <col min="3597" max="3600" width="3.6640625" customWidth="1"/>
    <col min="3601" max="3601" width="2.6640625" customWidth="1"/>
    <col min="3602" max="3602" width="3.33203125" customWidth="1"/>
    <col min="3603" max="3603" width="4" customWidth="1"/>
    <col min="3604" max="3604" width="12.6640625" customWidth="1"/>
    <col min="3605" max="3608" width="4" customWidth="1"/>
    <col min="3609" max="3610" width="2.6640625" customWidth="1"/>
    <col min="3611" max="3611" width="4.6640625" customWidth="1"/>
    <col min="3612" max="3612" width="20.109375" customWidth="1"/>
    <col min="3613" max="3613" width="3.6640625" customWidth="1"/>
    <col min="3614" max="3614" width="2.6640625" customWidth="1"/>
    <col min="3615" max="3615" width="2.88671875" customWidth="1"/>
    <col min="3616" max="3616" width="18.109375" customWidth="1"/>
    <col min="3617" max="3617" width="3.6640625" customWidth="1"/>
    <col min="3618" max="3618" width="2.6640625" customWidth="1"/>
    <col min="3619" max="3619" width="3.5546875" customWidth="1"/>
    <col min="3620" max="3620" width="23.6640625" customWidth="1"/>
    <col min="3621" max="3621" width="21.33203125" customWidth="1"/>
    <col min="3841" max="3841" width="8.33203125" customWidth="1"/>
    <col min="3842" max="3842" width="10.33203125" customWidth="1"/>
    <col min="3843" max="3843" width="16.44140625" customWidth="1"/>
    <col min="3844" max="3848" width="3.6640625" customWidth="1"/>
    <col min="3849" max="3850" width="2.6640625" customWidth="1"/>
    <col min="3851" max="3851" width="4" customWidth="1"/>
    <col min="3852" max="3852" width="12.6640625" customWidth="1"/>
    <col min="3853" max="3856" width="3.6640625" customWidth="1"/>
    <col min="3857" max="3857" width="2.6640625" customWidth="1"/>
    <col min="3858" max="3858" width="3.33203125" customWidth="1"/>
    <col min="3859" max="3859" width="4" customWidth="1"/>
    <col min="3860" max="3860" width="12.6640625" customWidth="1"/>
    <col min="3861" max="3864" width="4" customWidth="1"/>
    <col min="3865" max="3866" width="2.6640625" customWidth="1"/>
    <col min="3867" max="3867" width="4.6640625" customWidth="1"/>
    <col min="3868" max="3868" width="20.109375" customWidth="1"/>
    <col min="3869" max="3869" width="3.6640625" customWidth="1"/>
    <col min="3870" max="3870" width="2.6640625" customWidth="1"/>
    <col min="3871" max="3871" width="2.88671875" customWidth="1"/>
    <col min="3872" max="3872" width="18.109375" customWidth="1"/>
    <col min="3873" max="3873" width="3.6640625" customWidth="1"/>
    <col min="3874" max="3874" width="2.6640625" customWidth="1"/>
    <col min="3875" max="3875" width="3.5546875" customWidth="1"/>
    <col min="3876" max="3876" width="23.6640625" customWidth="1"/>
    <col min="3877" max="3877" width="21.33203125" customWidth="1"/>
    <col min="4097" max="4097" width="8.33203125" customWidth="1"/>
    <col min="4098" max="4098" width="10.33203125" customWidth="1"/>
    <col min="4099" max="4099" width="16.44140625" customWidth="1"/>
    <col min="4100" max="4104" width="3.6640625" customWidth="1"/>
    <col min="4105" max="4106" width="2.6640625" customWidth="1"/>
    <col min="4107" max="4107" width="4" customWidth="1"/>
    <col min="4108" max="4108" width="12.6640625" customWidth="1"/>
    <col min="4109" max="4112" width="3.6640625" customWidth="1"/>
    <col min="4113" max="4113" width="2.6640625" customWidth="1"/>
    <col min="4114" max="4114" width="3.33203125" customWidth="1"/>
    <col min="4115" max="4115" width="4" customWidth="1"/>
    <col min="4116" max="4116" width="12.6640625" customWidth="1"/>
    <col min="4117" max="4120" width="4" customWidth="1"/>
    <col min="4121" max="4122" width="2.6640625" customWidth="1"/>
    <col min="4123" max="4123" width="4.6640625" customWidth="1"/>
    <col min="4124" max="4124" width="20.109375" customWidth="1"/>
    <col min="4125" max="4125" width="3.6640625" customWidth="1"/>
    <col min="4126" max="4126" width="2.6640625" customWidth="1"/>
    <col min="4127" max="4127" width="2.88671875" customWidth="1"/>
    <col min="4128" max="4128" width="18.109375" customWidth="1"/>
    <col min="4129" max="4129" width="3.6640625" customWidth="1"/>
    <col min="4130" max="4130" width="2.6640625" customWidth="1"/>
    <col min="4131" max="4131" width="3.5546875" customWidth="1"/>
    <col min="4132" max="4132" width="23.6640625" customWidth="1"/>
    <col min="4133" max="4133" width="21.33203125" customWidth="1"/>
    <col min="4353" max="4353" width="8.33203125" customWidth="1"/>
    <col min="4354" max="4354" width="10.33203125" customWidth="1"/>
    <col min="4355" max="4355" width="16.44140625" customWidth="1"/>
    <col min="4356" max="4360" width="3.6640625" customWidth="1"/>
    <col min="4361" max="4362" width="2.6640625" customWidth="1"/>
    <col min="4363" max="4363" width="4" customWidth="1"/>
    <col min="4364" max="4364" width="12.6640625" customWidth="1"/>
    <col min="4365" max="4368" width="3.6640625" customWidth="1"/>
    <col min="4369" max="4369" width="2.6640625" customWidth="1"/>
    <col min="4370" max="4370" width="3.33203125" customWidth="1"/>
    <col min="4371" max="4371" width="4" customWidth="1"/>
    <col min="4372" max="4372" width="12.6640625" customWidth="1"/>
    <col min="4373" max="4376" width="4" customWidth="1"/>
    <col min="4377" max="4378" width="2.6640625" customWidth="1"/>
    <col min="4379" max="4379" width="4.6640625" customWidth="1"/>
    <col min="4380" max="4380" width="20.109375" customWidth="1"/>
    <col min="4381" max="4381" width="3.6640625" customWidth="1"/>
    <col min="4382" max="4382" width="2.6640625" customWidth="1"/>
    <col min="4383" max="4383" width="2.88671875" customWidth="1"/>
    <col min="4384" max="4384" width="18.109375" customWidth="1"/>
    <col min="4385" max="4385" width="3.6640625" customWidth="1"/>
    <col min="4386" max="4386" width="2.6640625" customWidth="1"/>
    <col min="4387" max="4387" width="3.5546875" customWidth="1"/>
    <col min="4388" max="4388" width="23.6640625" customWidth="1"/>
    <col min="4389" max="4389" width="21.33203125" customWidth="1"/>
    <col min="4609" max="4609" width="8.33203125" customWidth="1"/>
    <col min="4610" max="4610" width="10.33203125" customWidth="1"/>
    <col min="4611" max="4611" width="16.44140625" customWidth="1"/>
    <col min="4612" max="4616" width="3.6640625" customWidth="1"/>
    <col min="4617" max="4618" width="2.6640625" customWidth="1"/>
    <col min="4619" max="4619" width="4" customWidth="1"/>
    <col min="4620" max="4620" width="12.6640625" customWidth="1"/>
    <col min="4621" max="4624" width="3.6640625" customWidth="1"/>
    <col min="4625" max="4625" width="2.6640625" customWidth="1"/>
    <col min="4626" max="4626" width="3.33203125" customWidth="1"/>
    <col min="4627" max="4627" width="4" customWidth="1"/>
    <col min="4628" max="4628" width="12.6640625" customWidth="1"/>
    <col min="4629" max="4632" width="4" customWidth="1"/>
    <col min="4633" max="4634" width="2.6640625" customWidth="1"/>
    <col min="4635" max="4635" width="4.6640625" customWidth="1"/>
    <col min="4636" max="4636" width="20.109375" customWidth="1"/>
    <col min="4637" max="4637" width="3.6640625" customWidth="1"/>
    <col min="4638" max="4638" width="2.6640625" customWidth="1"/>
    <col min="4639" max="4639" width="2.88671875" customWidth="1"/>
    <col min="4640" max="4640" width="18.109375" customWidth="1"/>
    <col min="4641" max="4641" width="3.6640625" customWidth="1"/>
    <col min="4642" max="4642" width="2.6640625" customWidth="1"/>
    <col min="4643" max="4643" width="3.5546875" customWidth="1"/>
    <col min="4644" max="4644" width="23.6640625" customWidth="1"/>
    <col min="4645" max="4645" width="21.33203125" customWidth="1"/>
    <col min="4865" max="4865" width="8.33203125" customWidth="1"/>
    <col min="4866" max="4866" width="10.33203125" customWidth="1"/>
    <col min="4867" max="4867" width="16.44140625" customWidth="1"/>
    <col min="4868" max="4872" width="3.6640625" customWidth="1"/>
    <col min="4873" max="4874" width="2.6640625" customWidth="1"/>
    <col min="4875" max="4875" width="4" customWidth="1"/>
    <col min="4876" max="4876" width="12.6640625" customWidth="1"/>
    <col min="4877" max="4880" width="3.6640625" customWidth="1"/>
    <col min="4881" max="4881" width="2.6640625" customWidth="1"/>
    <col min="4882" max="4882" width="3.33203125" customWidth="1"/>
    <col min="4883" max="4883" width="4" customWidth="1"/>
    <col min="4884" max="4884" width="12.6640625" customWidth="1"/>
    <col min="4885" max="4888" width="4" customWidth="1"/>
    <col min="4889" max="4890" width="2.6640625" customWidth="1"/>
    <col min="4891" max="4891" width="4.6640625" customWidth="1"/>
    <col min="4892" max="4892" width="20.109375" customWidth="1"/>
    <col min="4893" max="4893" width="3.6640625" customWidth="1"/>
    <col min="4894" max="4894" width="2.6640625" customWidth="1"/>
    <col min="4895" max="4895" width="2.88671875" customWidth="1"/>
    <col min="4896" max="4896" width="18.109375" customWidth="1"/>
    <col min="4897" max="4897" width="3.6640625" customWidth="1"/>
    <col min="4898" max="4898" width="2.6640625" customWidth="1"/>
    <col min="4899" max="4899" width="3.5546875" customWidth="1"/>
    <col min="4900" max="4900" width="23.6640625" customWidth="1"/>
    <col min="4901" max="4901" width="21.33203125" customWidth="1"/>
    <col min="5121" max="5121" width="8.33203125" customWidth="1"/>
    <col min="5122" max="5122" width="10.33203125" customWidth="1"/>
    <col min="5123" max="5123" width="16.44140625" customWidth="1"/>
    <col min="5124" max="5128" width="3.6640625" customWidth="1"/>
    <col min="5129" max="5130" width="2.6640625" customWidth="1"/>
    <col min="5131" max="5131" width="4" customWidth="1"/>
    <col min="5132" max="5132" width="12.6640625" customWidth="1"/>
    <col min="5133" max="5136" width="3.6640625" customWidth="1"/>
    <col min="5137" max="5137" width="2.6640625" customWidth="1"/>
    <col min="5138" max="5138" width="3.33203125" customWidth="1"/>
    <col min="5139" max="5139" width="4" customWidth="1"/>
    <col min="5140" max="5140" width="12.6640625" customWidth="1"/>
    <col min="5141" max="5144" width="4" customWidth="1"/>
    <col min="5145" max="5146" width="2.6640625" customWidth="1"/>
    <col min="5147" max="5147" width="4.6640625" customWidth="1"/>
    <col min="5148" max="5148" width="20.109375" customWidth="1"/>
    <col min="5149" max="5149" width="3.6640625" customWidth="1"/>
    <col min="5150" max="5150" width="2.6640625" customWidth="1"/>
    <col min="5151" max="5151" width="2.88671875" customWidth="1"/>
    <col min="5152" max="5152" width="18.109375" customWidth="1"/>
    <col min="5153" max="5153" width="3.6640625" customWidth="1"/>
    <col min="5154" max="5154" width="2.6640625" customWidth="1"/>
    <col min="5155" max="5155" width="3.5546875" customWidth="1"/>
    <col min="5156" max="5156" width="23.6640625" customWidth="1"/>
    <col min="5157" max="5157" width="21.33203125" customWidth="1"/>
    <col min="5377" max="5377" width="8.33203125" customWidth="1"/>
    <col min="5378" max="5378" width="10.33203125" customWidth="1"/>
    <col min="5379" max="5379" width="16.44140625" customWidth="1"/>
    <col min="5380" max="5384" width="3.6640625" customWidth="1"/>
    <col min="5385" max="5386" width="2.6640625" customWidth="1"/>
    <col min="5387" max="5387" width="4" customWidth="1"/>
    <col min="5388" max="5388" width="12.6640625" customWidth="1"/>
    <col min="5389" max="5392" width="3.6640625" customWidth="1"/>
    <col min="5393" max="5393" width="2.6640625" customWidth="1"/>
    <col min="5394" max="5394" width="3.33203125" customWidth="1"/>
    <col min="5395" max="5395" width="4" customWidth="1"/>
    <col min="5396" max="5396" width="12.6640625" customWidth="1"/>
    <col min="5397" max="5400" width="4" customWidth="1"/>
    <col min="5401" max="5402" width="2.6640625" customWidth="1"/>
    <col min="5403" max="5403" width="4.6640625" customWidth="1"/>
    <col min="5404" max="5404" width="20.109375" customWidth="1"/>
    <col min="5405" max="5405" width="3.6640625" customWidth="1"/>
    <col min="5406" max="5406" width="2.6640625" customWidth="1"/>
    <col min="5407" max="5407" width="2.88671875" customWidth="1"/>
    <col min="5408" max="5408" width="18.109375" customWidth="1"/>
    <col min="5409" max="5409" width="3.6640625" customWidth="1"/>
    <col min="5410" max="5410" width="2.6640625" customWidth="1"/>
    <col min="5411" max="5411" width="3.5546875" customWidth="1"/>
    <col min="5412" max="5412" width="23.6640625" customWidth="1"/>
    <col min="5413" max="5413" width="21.33203125" customWidth="1"/>
    <col min="5633" max="5633" width="8.33203125" customWidth="1"/>
    <col min="5634" max="5634" width="10.33203125" customWidth="1"/>
    <col min="5635" max="5635" width="16.44140625" customWidth="1"/>
    <col min="5636" max="5640" width="3.6640625" customWidth="1"/>
    <col min="5641" max="5642" width="2.6640625" customWidth="1"/>
    <col min="5643" max="5643" width="4" customWidth="1"/>
    <col min="5644" max="5644" width="12.6640625" customWidth="1"/>
    <col min="5645" max="5648" width="3.6640625" customWidth="1"/>
    <col min="5649" max="5649" width="2.6640625" customWidth="1"/>
    <col min="5650" max="5650" width="3.33203125" customWidth="1"/>
    <col min="5651" max="5651" width="4" customWidth="1"/>
    <col min="5652" max="5652" width="12.6640625" customWidth="1"/>
    <col min="5653" max="5656" width="4" customWidth="1"/>
    <col min="5657" max="5658" width="2.6640625" customWidth="1"/>
    <col min="5659" max="5659" width="4.6640625" customWidth="1"/>
    <col min="5660" max="5660" width="20.109375" customWidth="1"/>
    <col min="5661" max="5661" width="3.6640625" customWidth="1"/>
    <col min="5662" max="5662" width="2.6640625" customWidth="1"/>
    <col min="5663" max="5663" width="2.88671875" customWidth="1"/>
    <col min="5664" max="5664" width="18.109375" customWidth="1"/>
    <col min="5665" max="5665" width="3.6640625" customWidth="1"/>
    <col min="5666" max="5666" width="2.6640625" customWidth="1"/>
    <col min="5667" max="5667" width="3.5546875" customWidth="1"/>
    <col min="5668" max="5668" width="23.6640625" customWidth="1"/>
    <col min="5669" max="5669" width="21.33203125" customWidth="1"/>
    <col min="5889" max="5889" width="8.33203125" customWidth="1"/>
    <col min="5890" max="5890" width="10.33203125" customWidth="1"/>
    <col min="5891" max="5891" width="16.44140625" customWidth="1"/>
    <col min="5892" max="5896" width="3.6640625" customWidth="1"/>
    <col min="5897" max="5898" width="2.6640625" customWidth="1"/>
    <col min="5899" max="5899" width="4" customWidth="1"/>
    <col min="5900" max="5900" width="12.6640625" customWidth="1"/>
    <col min="5901" max="5904" width="3.6640625" customWidth="1"/>
    <col min="5905" max="5905" width="2.6640625" customWidth="1"/>
    <col min="5906" max="5906" width="3.33203125" customWidth="1"/>
    <col min="5907" max="5907" width="4" customWidth="1"/>
    <col min="5908" max="5908" width="12.6640625" customWidth="1"/>
    <col min="5909" max="5912" width="4" customWidth="1"/>
    <col min="5913" max="5914" width="2.6640625" customWidth="1"/>
    <col min="5915" max="5915" width="4.6640625" customWidth="1"/>
    <col min="5916" max="5916" width="20.109375" customWidth="1"/>
    <col min="5917" max="5917" width="3.6640625" customWidth="1"/>
    <col min="5918" max="5918" width="2.6640625" customWidth="1"/>
    <col min="5919" max="5919" width="2.88671875" customWidth="1"/>
    <col min="5920" max="5920" width="18.109375" customWidth="1"/>
    <col min="5921" max="5921" width="3.6640625" customWidth="1"/>
    <col min="5922" max="5922" width="2.6640625" customWidth="1"/>
    <col min="5923" max="5923" width="3.5546875" customWidth="1"/>
    <col min="5924" max="5924" width="23.6640625" customWidth="1"/>
    <col min="5925" max="5925" width="21.33203125" customWidth="1"/>
    <col min="6145" max="6145" width="8.33203125" customWidth="1"/>
    <col min="6146" max="6146" width="10.33203125" customWidth="1"/>
    <col min="6147" max="6147" width="16.44140625" customWidth="1"/>
    <col min="6148" max="6152" width="3.6640625" customWidth="1"/>
    <col min="6153" max="6154" width="2.6640625" customWidth="1"/>
    <col min="6155" max="6155" width="4" customWidth="1"/>
    <col min="6156" max="6156" width="12.6640625" customWidth="1"/>
    <col min="6157" max="6160" width="3.6640625" customWidth="1"/>
    <col min="6161" max="6161" width="2.6640625" customWidth="1"/>
    <col min="6162" max="6162" width="3.33203125" customWidth="1"/>
    <col min="6163" max="6163" width="4" customWidth="1"/>
    <col min="6164" max="6164" width="12.6640625" customWidth="1"/>
    <col min="6165" max="6168" width="4" customWidth="1"/>
    <col min="6169" max="6170" width="2.6640625" customWidth="1"/>
    <col min="6171" max="6171" width="4.6640625" customWidth="1"/>
    <col min="6172" max="6172" width="20.109375" customWidth="1"/>
    <col min="6173" max="6173" width="3.6640625" customWidth="1"/>
    <col min="6174" max="6174" width="2.6640625" customWidth="1"/>
    <col min="6175" max="6175" width="2.88671875" customWidth="1"/>
    <col min="6176" max="6176" width="18.109375" customWidth="1"/>
    <col min="6177" max="6177" width="3.6640625" customWidth="1"/>
    <col min="6178" max="6178" width="2.6640625" customWidth="1"/>
    <col min="6179" max="6179" width="3.5546875" customWidth="1"/>
    <col min="6180" max="6180" width="23.6640625" customWidth="1"/>
    <col min="6181" max="6181" width="21.33203125" customWidth="1"/>
    <col min="6401" max="6401" width="8.33203125" customWidth="1"/>
    <col min="6402" max="6402" width="10.33203125" customWidth="1"/>
    <col min="6403" max="6403" width="16.44140625" customWidth="1"/>
    <col min="6404" max="6408" width="3.6640625" customWidth="1"/>
    <col min="6409" max="6410" width="2.6640625" customWidth="1"/>
    <col min="6411" max="6411" width="4" customWidth="1"/>
    <col min="6412" max="6412" width="12.6640625" customWidth="1"/>
    <col min="6413" max="6416" width="3.6640625" customWidth="1"/>
    <col min="6417" max="6417" width="2.6640625" customWidth="1"/>
    <col min="6418" max="6418" width="3.33203125" customWidth="1"/>
    <col min="6419" max="6419" width="4" customWidth="1"/>
    <col min="6420" max="6420" width="12.6640625" customWidth="1"/>
    <col min="6421" max="6424" width="4" customWidth="1"/>
    <col min="6425" max="6426" width="2.6640625" customWidth="1"/>
    <col min="6427" max="6427" width="4.6640625" customWidth="1"/>
    <col min="6428" max="6428" width="20.109375" customWidth="1"/>
    <col min="6429" max="6429" width="3.6640625" customWidth="1"/>
    <col min="6430" max="6430" width="2.6640625" customWidth="1"/>
    <col min="6431" max="6431" width="2.88671875" customWidth="1"/>
    <col min="6432" max="6432" width="18.109375" customWidth="1"/>
    <col min="6433" max="6433" width="3.6640625" customWidth="1"/>
    <col min="6434" max="6434" width="2.6640625" customWidth="1"/>
    <col min="6435" max="6435" width="3.5546875" customWidth="1"/>
    <col min="6436" max="6436" width="23.6640625" customWidth="1"/>
    <col min="6437" max="6437" width="21.33203125" customWidth="1"/>
    <col min="6657" max="6657" width="8.33203125" customWidth="1"/>
    <col min="6658" max="6658" width="10.33203125" customWidth="1"/>
    <col min="6659" max="6659" width="16.44140625" customWidth="1"/>
    <col min="6660" max="6664" width="3.6640625" customWidth="1"/>
    <col min="6665" max="6666" width="2.6640625" customWidth="1"/>
    <col min="6667" max="6667" width="4" customWidth="1"/>
    <col min="6668" max="6668" width="12.6640625" customWidth="1"/>
    <col min="6669" max="6672" width="3.6640625" customWidth="1"/>
    <col min="6673" max="6673" width="2.6640625" customWidth="1"/>
    <col min="6674" max="6674" width="3.33203125" customWidth="1"/>
    <col min="6675" max="6675" width="4" customWidth="1"/>
    <col min="6676" max="6676" width="12.6640625" customWidth="1"/>
    <col min="6677" max="6680" width="4" customWidth="1"/>
    <col min="6681" max="6682" width="2.6640625" customWidth="1"/>
    <col min="6683" max="6683" width="4.6640625" customWidth="1"/>
    <col min="6684" max="6684" width="20.109375" customWidth="1"/>
    <col min="6685" max="6685" width="3.6640625" customWidth="1"/>
    <col min="6686" max="6686" width="2.6640625" customWidth="1"/>
    <col min="6687" max="6687" width="2.88671875" customWidth="1"/>
    <col min="6688" max="6688" width="18.109375" customWidth="1"/>
    <col min="6689" max="6689" width="3.6640625" customWidth="1"/>
    <col min="6690" max="6690" width="2.6640625" customWidth="1"/>
    <col min="6691" max="6691" width="3.5546875" customWidth="1"/>
    <col min="6692" max="6692" width="23.6640625" customWidth="1"/>
    <col min="6693" max="6693" width="21.33203125" customWidth="1"/>
    <col min="6913" max="6913" width="8.33203125" customWidth="1"/>
    <col min="6914" max="6914" width="10.33203125" customWidth="1"/>
    <col min="6915" max="6915" width="16.44140625" customWidth="1"/>
    <col min="6916" max="6920" width="3.6640625" customWidth="1"/>
    <col min="6921" max="6922" width="2.6640625" customWidth="1"/>
    <col min="6923" max="6923" width="4" customWidth="1"/>
    <col min="6924" max="6924" width="12.6640625" customWidth="1"/>
    <col min="6925" max="6928" width="3.6640625" customWidth="1"/>
    <col min="6929" max="6929" width="2.6640625" customWidth="1"/>
    <col min="6930" max="6930" width="3.33203125" customWidth="1"/>
    <col min="6931" max="6931" width="4" customWidth="1"/>
    <col min="6932" max="6932" width="12.6640625" customWidth="1"/>
    <col min="6933" max="6936" width="4" customWidth="1"/>
    <col min="6937" max="6938" width="2.6640625" customWidth="1"/>
    <col min="6939" max="6939" width="4.6640625" customWidth="1"/>
    <col min="6940" max="6940" width="20.109375" customWidth="1"/>
    <col min="6941" max="6941" width="3.6640625" customWidth="1"/>
    <col min="6942" max="6942" width="2.6640625" customWidth="1"/>
    <col min="6943" max="6943" width="2.88671875" customWidth="1"/>
    <col min="6944" max="6944" width="18.109375" customWidth="1"/>
    <col min="6945" max="6945" width="3.6640625" customWidth="1"/>
    <col min="6946" max="6946" width="2.6640625" customWidth="1"/>
    <col min="6947" max="6947" width="3.5546875" customWidth="1"/>
    <col min="6948" max="6948" width="23.6640625" customWidth="1"/>
    <col min="6949" max="6949" width="21.33203125" customWidth="1"/>
    <col min="7169" max="7169" width="8.33203125" customWidth="1"/>
    <col min="7170" max="7170" width="10.33203125" customWidth="1"/>
    <col min="7171" max="7171" width="16.44140625" customWidth="1"/>
    <col min="7172" max="7176" width="3.6640625" customWidth="1"/>
    <col min="7177" max="7178" width="2.6640625" customWidth="1"/>
    <col min="7179" max="7179" width="4" customWidth="1"/>
    <col min="7180" max="7180" width="12.6640625" customWidth="1"/>
    <col min="7181" max="7184" width="3.6640625" customWidth="1"/>
    <col min="7185" max="7185" width="2.6640625" customWidth="1"/>
    <col min="7186" max="7186" width="3.33203125" customWidth="1"/>
    <col min="7187" max="7187" width="4" customWidth="1"/>
    <col min="7188" max="7188" width="12.6640625" customWidth="1"/>
    <col min="7189" max="7192" width="4" customWidth="1"/>
    <col min="7193" max="7194" width="2.6640625" customWidth="1"/>
    <col min="7195" max="7195" width="4.6640625" customWidth="1"/>
    <col min="7196" max="7196" width="20.109375" customWidth="1"/>
    <col min="7197" max="7197" width="3.6640625" customWidth="1"/>
    <col min="7198" max="7198" width="2.6640625" customWidth="1"/>
    <col min="7199" max="7199" width="2.88671875" customWidth="1"/>
    <col min="7200" max="7200" width="18.109375" customWidth="1"/>
    <col min="7201" max="7201" width="3.6640625" customWidth="1"/>
    <col min="7202" max="7202" width="2.6640625" customWidth="1"/>
    <col min="7203" max="7203" width="3.5546875" customWidth="1"/>
    <col min="7204" max="7204" width="23.6640625" customWidth="1"/>
    <col min="7205" max="7205" width="21.33203125" customWidth="1"/>
    <col min="7425" max="7425" width="8.33203125" customWidth="1"/>
    <col min="7426" max="7426" width="10.33203125" customWidth="1"/>
    <col min="7427" max="7427" width="16.44140625" customWidth="1"/>
    <col min="7428" max="7432" width="3.6640625" customWidth="1"/>
    <col min="7433" max="7434" width="2.6640625" customWidth="1"/>
    <col min="7435" max="7435" width="4" customWidth="1"/>
    <col min="7436" max="7436" width="12.6640625" customWidth="1"/>
    <col min="7437" max="7440" width="3.6640625" customWidth="1"/>
    <col min="7441" max="7441" width="2.6640625" customWidth="1"/>
    <col min="7442" max="7442" width="3.33203125" customWidth="1"/>
    <col min="7443" max="7443" width="4" customWidth="1"/>
    <col min="7444" max="7444" width="12.6640625" customWidth="1"/>
    <col min="7445" max="7448" width="4" customWidth="1"/>
    <col min="7449" max="7450" width="2.6640625" customWidth="1"/>
    <col min="7451" max="7451" width="4.6640625" customWidth="1"/>
    <col min="7452" max="7452" width="20.109375" customWidth="1"/>
    <col min="7453" max="7453" width="3.6640625" customWidth="1"/>
    <col min="7454" max="7454" width="2.6640625" customWidth="1"/>
    <col min="7455" max="7455" width="2.88671875" customWidth="1"/>
    <col min="7456" max="7456" width="18.109375" customWidth="1"/>
    <col min="7457" max="7457" width="3.6640625" customWidth="1"/>
    <col min="7458" max="7458" width="2.6640625" customWidth="1"/>
    <col min="7459" max="7459" width="3.5546875" customWidth="1"/>
    <col min="7460" max="7460" width="23.6640625" customWidth="1"/>
    <col min="7461" max="7461" width="21.33203125" customWidth="1"/>
    <col min="7681" max="7681" width="8.33203125" customWidth="1"/>
    <col min="7682" max="7682" width="10.33203125" customWidth="1"/>
    <col min="7683" max="7683" width="16.44140625" customWidth="1"/>
    <col min="7684" max="7688" width="3.6640625" customWidth="1"/>
    <col min="7689" max="7690" width="2.6640625" customWidth="1"/>
    <col min="7691" max="7691" width="4" customWidth="1"/>
    <col min="7692" max="7692" width="12.6640625" customWidth="1"/>
    <col min="7693" max="7696" width="3.6640625" customWidth="1"/>
    <col min="7697" max="7697" width="2.6640625" customWidth="1"/>
    <col min="7698" max="7698" width="3.33203125" customWidth="1"/>
    <col min="7699" max="7699" width="4" customWidth="1"/>
    <col min="7700" max="7700" width="12.6640625" customWidth="1"/>
    <col min="7701" max="7704" width="4" customWidth="1"/>
    <col min="7705" max="7706" width="2.6640625" customWidth="1"/>
    <col min="7707" max="7707" width="4.6640625" customWidth="1"/>
    <col min="7708" max="7708" width="20.109375" customWidth="1"/>
    <col min="7709" max="7709" width="3.6640625" customWidth="1"/>
    <col min="7710" max="7710" width="2.6640625" customWidth="1"/>
    <col min="7711" max="7711" width="2.88671875" customWidth="1"/>
    <col min="7712" max="7712" width="18.109375" customWidth="1"/>
    <col min="7713" max="7713" width="3.6640625" customWidth="1"/>
    <col min="7714" max="7714" width="2.6640625" customWidth="1"/>
    <col min="7715" max="7715" width="3.5546875" customWidth="1"/>
    <col min="7716" max="7716" width="23.6640625" customWidth="1"/>
    <col min="7717" max="7717" width="21.33203125" customWidth="1"/>
    <col min="7937" max="7937" width="8.33203125" customWidth="1"/>
    <col min="7938" max="7938" width="10.33203125" customWidth="1"/>
    <col min="7939" max="7939" width="16.44140625" customWidth="1"/>
    <col min="7940" max="7944" width="3.6640625" customWidth="1"/>
    <col min="7945" max="7946" width="2.6640625" customWidth="1"/>
    <col min="7947" max="7947" width="4" customWidth="1"/>
    <col min="7948" max="7948" width="12.6640625" customWidth="1"/>
    <col min="7949" max="7952" width="3.6640625" customWidth="1"/>
    <col min="7953" max="7953" width="2.6640625" customWidth="1"/>
    <col min="7954" max="7954" width="3.33203125" customWidth="1"/>
    <col min="7955" max="7955" width="4" customWidth="1"/>
    <col min="7956" max="7956" width="12.6640625" customWidth="1"/>
    <col min="7957" max="7960" width="4" customWidth="1"/>
    <col min="7961" max="7962" width="2.6640625" customWidth="1"/>
    <col min="7963" max="7963" width="4.6640625" customWidth="1"/>
    <col min="7964" max="7964" width="20.109375" customWidth="1"/>
    <col min="7965" max="7965" width="3.6640625" customWidth="1"/>
    <col min="7966" max="7966" width="2.6640625" customWidth="1"/>
    <col min="7967" max="7967" width="2.88671875" customWidth="1"/>
    <col min="7968" max="7968" width="18.109375" customWidth="1"/>
    <col min="7969" max="7969" width="3.6640625" customWidth="1"/>
    <col min="7970" max="7970" width="2.6640625" customWidth="1"/>
    <col min="7971" max="7971" width="3.5546875" customWidth="1"/>
    <col min="7972" max="7972" width="23.6640625" customWidth="1"/>
    <col min="7973" max="7973" width="21.33203125" customWidth="1"/>
    <col min="8193" max="8193" width="8.33203125" customWidth="1"/>
    <col min="8194" max="8194" width="10.33203125" customWidth="1"/>
    <col min="8195" max="8195" width="16.44140625" customWidth="1"/>
    <col min="8196" max="8200" width="3.6640625" customWidth="1"/>
    <col min="8201" max="8202" width="2.6640625" customWidth="1"/>
    <col min="8203" max="8203" width="4" customWidth="1"/>
    <col min="8204" max="8204" width="12.6640625" customWidth="1"/>
    <col min="8205" max="8208" width="3.6640625" customWidth="1"/>
    <col min="8209" max="8209" width="2.6640625" customWidth="1"/>
    <col min="8210" max="8210" width="3.33203125" customWidth="1"/>
    <col min="8211" max="8211" width="4" customWidth="1"/>
    <col min="8212" max="8212" width="12.6640625" customWidth="1"/>
    <col min="8213" max="8216" width="4" customWidth="1"/>
    <col min="8217" max="8218" width="2.6640625" customWidth="1"/>
    <col min="8219" max="8219" width="4.6640625" customWidth="1"/>
    <col min="8220" max="8220" width="20.109375" customWidth="1"/>
    <col min="8221" max="8221" width="3.6640625" customWidth="1"/>
    <col min="8222" max="8222" width="2.6640625" customWidth="1"/>
    <col min="8223" max="8223" width="2.88671875" customWidth="1"/>
    <col min="8224" max="8224" width="18.109375" customWidth="1"/>
    <col min="8225" max="8225" width="3.6640625" customWidth="1"/>
    <col min="8226" max="8226" width="2.6640625" customWidth="1"/>
    <col min="8227" max="8227" width="3.5546875" customWidth="1"/>
    <col min="8228" max="8228" width="23.6640625" customWidth="1"/>
    <col min="8229" max="8229" width="21.33203125" customWidth="1"/>
    <col min="8449" max="8449" width="8.33203125" customWidth="1"/>
    <col min="8450" max="8450" width="10.33203125" customWidth="1"/>
    <col min="8451" max="8451" width="16.44140625" customWidth="1"/>
    <col min="8452" max="8456" width="3.6640625" customWidth="1"/>
    <col min="8457" max="8458" width="2.6640625" customWidth="1"/>
    <col min="8459" max="8459" width="4" customWidth="1"/>
    <col min="8460" max="8460" width="12.6640625" customWidth="1"/>
    <col min="8461" max="8464" width="3.6640625" customWidth="1"/>
    <col min="8465" max="8465" width="2.6640625" customWidth="1"/>
    <col min="8466" max="8466" width="3.33203125" customWidth="1"/>
    <col min="8467" max="8467" width="4" customWidth="1"/>
    <col min="8468" max="8468" width="12.6640625" customWidth="1"/>
    <col min="8469" max="8472" width="4" customWidth="1"/>
    <col min="8473" max="8474" width="2.6640625" customWidth="1"/>
    <col min="8475" max="8475" width="4.6640625" customWidth="1"/>
    <col min="8476" max="8476" width="20.109375" customWidth="1"/>
    <col min="8477" max="8477" width="3.6640625" customWidth="1"/>
    <col min="8478" max="8478" width="2.6640625" customWidth="1"/>
    <col min="8479" max="8479" width="2.88671875" customWidth="1"/>
    <col min="8480" max="8480" width="18.109375" customWidth="1"/>
    <col min="8481" max="8481" width="3.6640625" customWidth="1"/>
    <col min="8482" max="8482" width="2.6640625" customWidth="1"/>
    <col min="8483" max="8483" width="3.5546875" customWidth="1"/>
    <col min="8484" max="8484" width="23.6640625" customWidth="1"/>
    <col min="8485" max="8485" width="21.33203125" customWidth="1"/>
    <col min="8705" max="8705" width="8.33203125" customWidth="1"/>
    <col min="8706" max="8706" width="10.33203125" customWidth="1"/>
    <col min="8707" max="8707" width="16.44140625" customWidth="1"/>
    <col min="8708" max="8712" width="3.6640625" customWidth="1"/>
    <col min="8713" max="8714" width="2.6640625" customWidth="1"/>
    <col min="8715" max="8715" width="4" customWidth="1"/>
    <col min="8716" max="8716" width="12.6640625" customWidth="1"/>
    <col min="8717" max="8720" width="3.6640625" customWidth="1"/>
    <col min="8721" max="8721" width="2.6640625" customWidth="1"/>
    <col min="8722" max="8722" width="3.33203125" customWidth="1"/>
    <col min="8723" max="8723" width="4" customWidth="1"/>
    <col min="8724" max="8724" width="12.6640625" customWidth="1"/>
    <col min="8725" max="8728" width="4" customWidth="1"/>
    <col min="8729" max="8730" width="2.6640625" customWidth="1"/>
    <col min="8731" max="8731" width="4.6640625" customWidth="1"/>
    <col min="8732" max="8732" width="20.109375" customWidth="1"/>
    <col min="8733" max="8733" width="3.6640625" customWidth="1"/>
    <col min="8734" max="8734" width="2.6640625" customWidth="1"/>
    <col min="8735" max="8735" width="2.88671875" customWidth="1"/>
    <col min="8736" max="8736" width="18.109375" customWidth="1"/>
    <col min="8737" max="8737" width="3.6640625" customWidth="1"/>
    <col min="8738" max="8738" width="2.6640625" customWidth="1"/>
    <col min="8739" max="8739" width="3.5546875" customWidth="1"/>
    <col min="8740" max="8740" width="23.6640625" customWidth="1"/>
    <col min="8741" max="8741" width="21.33203125" customWidth="1"/>
    <col min="8961" max="8961" width="8.33203125" customWidth="1"/>
    <col min="8962" max="8962" width="10.33203125" customWidth="1"/>
    <col min="8963" max="8963" width="16.44140625" customWidth="1"/>
    <col min="8964" max="8968" width="3.6640625" customWidth="1"/>
    <col min="8969" max="8970" width="2.6640625" customWidth="1"/>
    <col min="8971" max="8971" width="4" customWidth="1"/>
    <col min="8972" max="8972" width="12.6640625" customWidth="1"/>
    <col min="8973" max="8976" width="3.6640625" customWidth="1"/>
    <col min="8977" max="8977" width="2.6640625" customWidth="1"/>
    <col min="8978" max="8978" width="3.33203125" customWidth="1"/>
    <col min="8979" max="8979" width="4" customWidth="1"/>
    <col min="8980" max="8980" width="12.6640625" customWidth="1"/>
    <col min="8981" max="8984" width="4" customWidth="1"/>
    <col min="8985" max="8986" width="2.6640625" customWidth="1"/>
    <col min="8987" max="8987" width="4.6640625" customWidth="1"/>
    <col min="8988" max="8988" width="20.109375" customWidth="1"/>
    <col min="8989" max="8989" width="3.6640625" customWidth="1"/>
    <col min="8990" max="8990" width="2.6640625" customWidth="1"/>
    <col min="8991" max="8991" width="2.88671875" customWidth="1"/>
    <col min="8992" max="8992" width="18.109375" customWidth="1"/>
    <col min="8993" max="8993" width="3.6640625" customWidth="1"/>
    <col min="8994" max="8994" width="2.6640625" customWidth="1"/>
    <col min="8995" max="8995" width="3.5546875" customWidth="1"/>
    <col min="8996" max="8996" width="23.6640625" customWidth="1"/>
    <col min="8997" max="8997" width="21.33203125" customWidth="1"/>
    <col min="9217" max="9217" width="8.33203125" customWidth="1"/>
    <col min="9218" max="9218" width="10.33203125" customWidth="1"/>
    <col min="9219" max="9219" width="16.44140625" customWidth="1"/>
    <col min="9220" max="9224" width="3.6640625" customWidth="1"/>
    <col min="9225" max="9226" width="2.6640625" customWidth="1"/>
    <col min="9227" max="9227" width="4" customWidth="1"/>
    <col min="9228" max="9228" width="12.6640625" customWidth="1"/>
    <col min="9229" max="9232" width="3.6640625" customWidth="1"/>
    <col min="9233" max="9233" width="2.6640625" customWidth="1"/>
    <col min="9234" max="9234" width="3.33203125" customWidth="1"/>
    <col min="9235" max="9235" width="4" customWidth="1"/>
    <col min="9236" max="9236" width="12.6640625" customWidth="1"/>
    <col min="9237" max="9240" width="4" customWidth="1"/>
    <col min="9241" max="9242" width="2.6640625" customWidth="1"/>
    <col min="9243" max="9243" width="4.6640625" customWidth="1"/>
    <col min="9244" max="9244" width="20.109375" customWidth="1"/>
    <col min="9245" max="9245" width="3.6640625" customWidth="1"/>
    <col min="9246" max="9246" width="2.6640625" customWidth="1"/>
    <col min="9247" max="9247" width="2.88671875" customWidth="1"/>
    <col min="9248" max="9248" width="18.109375" customWidth="1"/>
    <col min="9249" max="9249" width="3.6640625" customWidth="1"/>
    <col min="9250" max="9250" width="2.6640625" customWidth="1"/>
    <col min="9251" max="9251" width="3.5546875" customWidth="1"/>
    <col min="9252" max="9252" width="23.6640625" customWidth="1"/>
    <col min="9253" max="9253" width="21.33203125" customWidth="1"/>
    <col min="9473" max="9473" width="8.33203125" customWidth="1"/>
    <col min="9474" max="9474" width="10.33203125" customWidth="1"/>
    <col min="9475" max="9475" width="16.44140625" customWidth="1"/>
    <col min="9476" max="9480" width="3.6640625" customWidth="1"/>
    <col min="9481" max="9482" width="2.6640625" customWidth="1"/>
    <col min="9483" max="9483" width="4" customWidth="1"/>
    <col min="9484" max="9484" width="12.6640625" customWidth="1"/>
    <col min="9485" max="9488" width="3.6640625" customWidth="1"/>
    <col min="9489" max="9489" width="2.6640625" customWidth="1"/>
    <col min="9490" max="9490" width="3.33203125" customWidth="1"/>
    <col min="9491" max="9491" width="4" customWidth="1"/>
    <col min="9492" max="9492" width="12.6640625" customWidth="1"/>
    <col min="9493" max="9496" width="4" customWidth="1"/>
    <col min="9497" max="9498" width="2.6640625" customWidth="1"/>
    <col min="9499" max="9499" width="4.6640625" customWidth="1"/>
    <col min="9500" max="9500" width="20.109375" customWidth="1"/>
    <col min="9501" max="9501" width="3.6640625" customWidth="1"/>
    <col min="9502" max="9502" width="2.6640625" customWidth="1"/>
    <col min="9503" max="9503" width="2.88671875" customWidth="1"/>
    <col min="9504" max="9504" width="18.109375" customWidth="1"/>
    <col min="9505" max="9505" width="3.6640625" customWidth="1"/>
    <col min="9506" max="9506" width="2.6640625" customWidth="1"/>
    <col min="9507" max="9507" width="3.5546875" customWidth="1"/>
    <col min="9508" max="9508" width="23.6640625" customWidth="1"/>
    <col min="9509" max="9509" width="21.33203125" customWidth="1"/>
    <col min="9729" max="9729" width="8.33203125" customWidth="1"/>
    <col min="9730" max="9730" width="10.33203125" customWidth="1"/>
    <col min="9731" max="9731" width="16.44140625" customWidth="1"/>
    <col min="9732" max="9736" width="3.6640625" customWidth="1"/>
    <col min="9737" max="9738" width="2.6640625" customWidth="1"/>
    <col min="9739" max="9739" width="4" customWidth="1"/>
    <col min="9740" max="9740" width="12.6640625" customWidth="1"/>
    <col min="9741" max="9744" width="3.6640625" customWidth="1"/>
    <col min="9745" max="9745" width="2.6640625" customWidth="1"/>
    <col min="9746" max="9746" width="3.33203125" customWidth="1"/>
    <col min="9747" max="9747" width="4" customWidth="1"/>
    <col min="9748" max="9748" width="12.6640625" customWidth="1"/>
    <col min="9749" max="9752" width="4" customWidth="1"/>
    <col min="9753" max="9754" width="2.6640625" customWidth="1"/>
    <col min="9755" max="9755" width="4.6640625" customWidth="1"/>
    <col min="9756" max="9756" width="20.109375" customWidth="1"/>
    <col min="9757" max="9757" width="3.6640625" customWidth="1"/>
    <col min="9758" max="9758" width="2.6640625" customWidth="1"/>
    <col min="9759" max="9759" width="2.88671875" customWidth="1"/>
    <col min="9760" max="9760" width="18.109375" customWidth="1"/>
    <col min="9761" max="9761" width="3.6640625" customWidth="1"/>
    <col min="9762" max="9762" width="2.6640625" customWidth="1"/>
    <col min="9763" max="9763" width="3.5546875" customWidth="1"/>
    <col min="9764" max="9764" width="23.6640625" customWidth="1"/>
    <col min="9765" max="9765" width="21.33203125" customWidth="1"/>
    <col min="9985" max="9985" width="8.33203125" customWidth="1"/>
    <col min="9986" max="9986" width="10.33203125" customWidth="1"/>
    <col min="9987" max="9987" width="16.44140625" customWidth="1"/>
    <col min="9988" max="9992" width="3.6640625" customWidth="1"/>
    <col min="9993" max="9994" width="2.6640625" customWidth="1"/>
    <col min="9995" max="9995" width="4" customWidth="1"/>
    <col min="9996" max="9996" width="12.6640625" customWidth="1"/>
    <col min="9997" max="10000" width="3.6640625" customWidth="1"/>
    <col min="10001" max="10001" width="2.6640625" customWidth="1"/>
    <col min="10002" max="10002" width="3.33203125" customWidth="1"/>
    <col min="10003" max="10003" width="4" customWidth="1"/>
    <col min="10004" max="10004" width="12.6640625" customWidth="1"/>
    <col min="10005" max="10008" width="4" customWidth="1"/>
    <col min="10009" max="10010" width="2.6640625" customWidth="1"/>
    <col min="10011" max="10011" width="4.6640625" customWidth="1"/>
    <col min="10012" max="10012" width="20.109375" customWidth="1"/>
    <col min="10013" max="10013" width="3.6640625" customWidth="1"/>
    <col min="10014" max="10014" width="2.6640625" customWidth="1"/>
    <col min="10015" max="10015" width="2.88671875" customWidth="1"/>
    <col min="10016" max="10016" width="18.109375" customWidth="1"/>
    <col min="10017" max="10017" width="3.6640625" customWidth="1"/>
    <col min="10018" max="10018" width="2.6640625" customWidth="1"/>
    <col min="10019" max="10019" width="3.5546875" customWidth="1"/>
    <col min="10020" max="10020" width="23.6640625" customWidth="1"/>
    <col min="10021" max="10021" width="21.33203125" customWidth="1"/>
    <col min="10241" max="10241" width="8.33203125" customWidth="1"/>
    <col min="10242" max="10242" width="10.33203125" customWidth="1"/>
    <col min="10243" max="10243" width="16.44140625" customWidth="1"/>
    <col min="10244" max="10248" width="3.6640625" customWidth="1"/>
    <col min="10249" max="10250" width="2.6640625" customWidth="1"/>
    <col min="10251" max="10251" width="4" customWidth="1"/>
    <col min="10252" max="10252" width="12.6640625" customWidth="1"/>
    <col min="10253" max="10256" width="3.6640625" customWidth="1"/>
    <col min="10257" max="10257" width="2.6640625" customWidth="1"/>
    <col min="10258" max="10258" width="3.33203125" customWidth="1"/>
    <col min="10259" max="10259" width="4" customWidth="1"/>
    <col min="10260" max="10260" width="12.6640625" customWidth="1"/>
    <col min="10261" max="10264" width="4" customWidth="1"/>
    <col min="10265" max="10266" width="2.6640625" customWidth="1"/>
    <col min="10267" max="10267" width="4.6640625" customWidth="1"/>
    <col min="10268" max="10268" width="20.109375" customWidth="1"/>
    <col min="10269" max="10269" width="3.6640625" customWidth="1"/>
    <col min="10270" max="10270" width="2.6640625" customWidth="1"/>
    <col min="10271" max="10271" width="2.88671875" customWidth="1"/>
    <col min="10272" max="10272" width="18.109375" customWidth="1"/>
    <col min="10273" max="10273" width="3.6640625" customWidth="1"/>
    <col min="10274" max="10274" width="2.6640625" customWidth="1"/>
    <col min="10275" max="10275" width="3.5546875" customWidth="1"/>
    <col min="10276" max="10276" width="23.6640625" customWidth="1"/>
    <col min="10277" max="10277" width="21.33203125" customWidth="1"/>
    <col min="10497" max="10497" width="8.33203125" customWidth="1"/>
    <col min="10498" max="10498" width="10.33203125" customWidth="1"/>
    <col min="10499" max="10499" width="16.44140625" customWidth="1"/>
    <col min="10500" max="10504" width="3.6640625" customWidth="1"/>
    <col min="10505" max="10506" width="2.6640625" customWidth="1"/>
    <col min="10507" max="10507" width="4" customWidth="1"/>
    <col min="10508" max="10508" width="12.6640625" customWidth="1"/>
    <col min="10509" max="10512" width="3.6640625" customWidth="1"/>
    <col min="10513" max="10513" width="2.6640625" customWidth="1"/>
    <col min="10514" max="10514" width="3.33203125" customWidth="1"/>
    <col min="10515" max="10515" width="4" customWidth="1"/>
    <col min="10516" max="10516" width="12.6640625" customWidth="1"/>
    <col min="10517" max="10520" width="4" customWidth="1"/>
    <col min="10521" max="10522" width="2.6640625" customWidth="1"/>
    <col min="10523" max="10523" width="4.6640625" customWidth="1"/>
    <col min="10524" max="10524" width="20.109375" customWidth="1"/>
    <col min="10525" max="10525" width="3.6640625" customWidth="1"/>
    <col min="10526" max="10526" width="2.6640625" customWidth="1"/>
    <col min="10527" max="10527" width="2.88671875" customWidth="1"/>
    <col min="10528" max="10528" width="18.109375" customWidth="1"/>
    <col min="10529" max="10529" width="3.6640625" customWidth="1"/>
    <col min="10530" max="10530" width="2.6640625" customWidth="1"/>
    <col min="10531" max="10531" width="3.5546875" customWidth="1"/>
    <col min="10532" max="10532" width="23.6640625" customWidth="1"/>
    <col min="10533" max="10533" width="21.33203125" customWidth="1"/>
    <col min="10753" max="10753" width="8.33203125" customWidth="1"/>
    <col min="10754" max="10754" width="10.33203125" customWidth="1"/>
    <col min="10755" max="10755" width="16.44140625" customWidth="1"/>
    <col min="10756" max="10760" width="3.6640625" customWidth="1"/>
    <col min="10761" max="10762" width="2.6640625" customWidth="1"/>
    <col min="10763" max="10763" width="4" customWidth="1"/>
    <col min="10764" max="10764" width="12.6640625" customWidth="1"/>
    <col min="10765" max="10768" width="3.6640625" customWidth="1"/>
    <col min="10769" max="10769" width="2.6640625" customWidth="1"/>
    <col min="10770" max="10770" width="3.33203125" customWidth="1"/>
    <col min="10771" max="10771" width="4" customWidth="1"/>
    <col min="10772" max="10772" width="12.6640625" customWidth="1"/>
    <col min="10773" max="10776" width="4" customWidth="1"/>
    <col min="10777" max="10778" width="2.6640625" customWidth="1"/>
    <col min="10779" max="10779" width="4.6640625" customWidth="1"/>
    <col min="10780" max="10780" width="20.109375" customWidth="1"/>
    <col min="10781" max="10781" width="3.6640625" customWidth="1"/>
    <col min="10782" max="10782" width="2.6640625" customWidth="1"/>
    <col min="10783" max="10783" width="2.88671875" customWidth="1"/>
    <col min="10784" max="10784" width="18.109375" customWidth="1"/>
    <col min="10785" max="10785" width="3.6640625" customWidth="1"/>
    <col min="10786" max="10786" width="2.6640625" customWidth="1"/>
    <col min="10787" max="10787" width="3.5546875" customWidth="1"/>
    <col min="10788" max="10788" width="23.6640625" customWidth="1"/>
    <col min="10789" max="10789" width="21.33203125" customWidth="1"/>
    <col min="11009" max="11009" width="8.33203125" customWidth="1"/>
    <col min="11010" max="11010" width="10.33203125" customWidth="1"/>
    <col min="11011" max="11011" width="16.44140625" customWidth="1"/>
    <col min="11012" max="11016" width="3.6640625" customWidth="1"/>
    <col min="11017" max="11018" width="2.6640625" customWidth="1"/>
    <col min="11019" max="11019" width="4" customWidth="1"/>
    <col min="11020" max="11020" width="12.6640625" customWidth="1"/>
    <col min="11021" max="11024" width="3.6640625" customWidth="1"/>
    <col min="11025" max="11025" width="2.6640625" customWidth="1"/>
    <col min="11026" max="11026" width="3.33203125" customWidth="1"/>
    <col min="11027" max="11027" width="4" customWidth="1"/>
    <col min="11028" max="11028" width="12.6640625" customWidth="1"/>
    <col min="11029" max="11032" width="4" customWidth="1"/>
    <col min="11033" max="11034" width="2.6640625" customWidth="1"/>
    <col min="11035" max="11035" width="4.6640625" customWidth="1"/>
    <col min="11036" max="11036" width="20.109375" customWidth="1"/>
    <col min="11037" max="11037" width="3.6640625" customWidth="1"/>
    <col min="11038" max="11038" width="2.6640625" customWidth="1"/>
    <col min="11039" max="11039" width="2.88671875" customWidth="1"/>
    <col min="11040" max="11040" width="18.109375" customWidth="1"/>
    <col min="11041" max="11041" width="3.6640625" customWidth="1"/>
    <col min="11042" max="11042" width="2.6640625" customWidth="1"/>
    <col min="11043" max="11043" width="3.5546875" customWidth="1"/>
    <col min="11044" max="11044" width="23.6640625" customWidth="1"/>
    <col min="11045" max="11045" width="21.33203125" customWidth="1"/>
    <col min="11265" max="11265" width="8.33203125" customWidth="1"/>
    <col min="11266" max="11266" width="10.33203125" customWidth="1"/>
    <col min="11267" max="11267" width="16.44140625" customWidth="1"/>
    <col min="11268" max="11272" width="3.6640625" customWidth="1"/>
    <col min="11273" max="11274" width="2.6640625" customWidth="1"/>
    <col min="11275" max="11275" width="4" customWidth="1"/>
    <col min="11276" max="11276" width="12.6640625" customWidth="1"/>
    <col min="11277" max="11280" width="3.6640625" customWidth="1"/>
    <col min="11281" max="11281" width="2.6640625" customWidth="1"/>
    <col min="11282" max="11282" width="3.33203125" customWidth="1"/>
    <col min="11283" max="11283" width="4" customWidth="1"/>
    <col min="11284" max="11284" width="12.6640625" customWidth="1"/>
    <col min="11285" max="11288" width="4" customWidth="1"/>
    <col min="11289" max="11290" width="2.6640625" customWidth="1"/>
    <col min="11291" max="11291" width="4.6640625" customWidth="1"/>
    <col min="11292" max="11292" width="20.109375" customWidth="1"/>
    <col min="11293" max="11293" width="3.6640625" customWidth="1"/>
    <col min="11294" max="11294" width="2.6640625" customWidth="1"/>
    <col min="11295" max="11295" width="2.88671875" customWidth="1"/>
    <col min="11296" max="11296" width="18.109375" customWidth="1"/>
    <col min="11297" max="11297" width="3.6640625" customWidth="1"/>
    <col min="11298" max="11298" width="2.6640625" customWidth="1"/>
    <col min="11299" max="11299" width="3.5546875" customWidth="1"/>
    <col min="11300" max="11300" width="23.6640625" customWidth="1"/>
    <col min="11301" max="11301" width="21.33203125" customWidth="1"/>
    <col min="11521" max="11521" width="8.33203125" customWidth="1"/>
    <col min="11522" max="11522" width="10.33203125" customWidth="1"/>
    <col min="11523" max="11523" width="16.44140625" customWidth="1"/>
    <col min="11524" max="11528" width="3.6640625" customWidth="1"/>
    <col min="11529" max="11530" width="2.6640625" customWidth="1"/>
    <col min="11531" max="11531" width="4" customWidth="1"/>
    <col min="11532" max="11532" width="12.6640625" customWidth="1"/>
    <col min="11533" max="11536" width="3.6640625" customWidth="1"/>
    <col min="11537" max="11537" width="2.6640625" customWidth="1"/>
    <col min="11538" max="11538" width="3.33203125" customWidth="1"/>
    <col min="11539" max="11539" width="4" customWidth="1"/>
    <col min="11540" max="11540" width="12.6640625" customWidth="1"/>
    <col min="11541" max="11544" width="4" customWidth="1"/>
    <col min="11545" max="11546" width="2.6640625" customWidth="1"/>
    <col min="11547" max="11547" width="4.6640625" customWidth="1"/>
    <col min="11548" max="11548" width="20.109375" customWidth="1"/>
    <col min="11549" max="11549" width="3.6640625" customWidth="1"/>
    <col min="11550" max="11550" width="2.6640625" customWidth="1"/>
    <col min="11551" max="11551" width="2.88671875" customWidth="1"/>
    <col min="11552" max="11552" width="18.109375" customWidth="1"/>
    <col min="11553" max="11553" width="3.6640625" customWidth="1"/>
    <col min="11554" max="11554" width="2.6640625" customWidth="1"/>
    <col min="11555" max="11555" width="3.5546875" customWidth="1"/>
    <col min="11556" max="11556" width="23.6640625" customWidth="1"/>
    <col min="11557" max="11557" width="21.33203125" customWidth="1"/>
    <col min="11777" max="11777" width="8.33203125" customWidth="1"/>
    <col min="11778" max="11778" width="10.33203125" customWidth="1"/>
    <col min="11779" max="11779" width="16.44140625" customWidth="1"/>
    <col min="11780" max="11784" width="3.6640625" customWidth="1"/>
    <col min="11785" max="11786" width="2.6640625" customWidth="1"/>
    <col min="11787" max="11787" width="4" customWidth="1"/>
    <col min="11788" max="11788" width="12.6640625" customWidth="1"/>
    <col min="11789" max="11792" width="3.6640625" customWidth="1"/>
    <col min="11793" max="11793" width="2.6640625" customWidth="1"/>
    <col min="11794" max="11794" width="3.33203125" customWidth="1"/>
    <col min="11795" max="11795" width="4" customWidth="1"/>
    <col min="11796" max="11796" width="12.6640625" customWidth="1"/>
    <col min="11797" max="11800" width="4" customWidth="1"/>
    <col min="11801" max="11802" width="2.6640625" customWidth="1"/>
    <col min="11803" max="11803" width="4.6640625" customWidth="1"/>
    <col min="11804" max="11804" width="20.109375" customWidth="1"/>
    <col min="11805" max="11805" width="3.6640625" customWidth="1"/>
    <col min="11806" max="11806" width="2.6640625" customWidth="1"/>
    <col min="11807" max="11807" width="2.88671875" customWidth="1"/>
    <col min="11808" max="11808" width="18.109375" customWidth="1"/>
    <col min="11809" max="11809" width="3.6640625" customWidth="1"/>
    <col min="11810" max="11810" width="2.6640625" customWidth="1"/>
    <col min="11811" max="11811" width="3.5546875" customWidth="1"/>
    <col min="11812" max="11812" width="23.6640625" customWidth="1"/>
    <col min="11813" max="11813" width="21.33203125" customWidth="1"/>
    <col min="12033" max="12033" width="8.33203125" customWidth="1"/>
    <col min="12034" max="12034" width="10.33203125" customWidth="1"/>
    <col min="12035" max="12035" width="16.44140625" customWidth="1"/>
    <col min="12036" max="12040" width="3.6640625" customWidth="1"/>
    <col min="12041" max="12042" width="2.6640625" customWidth="1"/>
    <col min="12043" max="12043" width="4" customWidth="1"/>
    <col min="12044" max="12044" width="12.6640625" customWidth="1"/>
    <col min="12045" max="12048" width="3.6640625" customWidth="1"/>
    <col min="12049" max="12049" width="2.6640625" customWidth="1"/>
    <col min="12050" max="12050" width="3.33203125" customWidth="1"/>
    <col min="12051" max="12051" width="4" customWidth="1"/>
    <col min="12052" max="12052" width="12.6640625" customWidth="1"/>
    <col min="12053" max="12056" width="4" customWidth="1"/>
    <col min="12057" max="12058" width="2.6640625" customWidth="1"/>
    <col min="12059" max="12059" width="4.6640625" customWidth="1"/>
    <col min="12060" max="12060" width="20.109375" customWidth="1"/>
    <col min="12061" max="12061" width="3.6640625" customWidth="1"/>
    <col min="12062" max="12062" width="2.6640625" customWidth="1"/>
    <col min="12063" max="12063" width="2.88671875" customWidth="1"/>
    <col min="12064" max="12064" width="18.109375" customWidth="1"/>
    <col min="12065" max="12065" width="3.6640625" customWidth="1"/>
    <col min="12066" max="12066" width="2.6640625" customWidth="1"/>
    <col min="12067" max="12067" width="3.5546875" customWidth="1"/>
    <col min="12068" max="12068" width="23.6640625" customWidth="1"/>
    <col min="12069" max="12069" width="21.33203125" customWidth="1"/>
    <col min="12289" max="12289" width="8.33203125" customWidth="1"/>
    <col min="12290" max="12290" width="10.33203125" customWidth="1"/>
    <col min="12291" max="12291" width="16.44140625" customWidth="1"/>
    <col min="12292" max="12296" width="3.6640625" customWidth="1"/>
    <col min="12297" max="12298" width="2.6640625" customWidth="1"/>
    <col min="12299" max="12299" width="4" customWidth="1"/>
    <col min="12300" max="12300" width="12.6640625" customWidth="1"/>
    <col min="12301" max="12304" width="3.6640625" customWidth="1"/>
    <col min="12305" max="12305" width="2.6640625" customWidth="1"/>
    <col min="12306" max="12306" width="3.33203125" customWidth="1"/>
    <col min="12307" max="12307" width="4" customWidth="1"/>
    <col min="12308" max="12308" width="12.6640625" customWidth="1"/>
    <col min="12309" max="12312" width="4" customWidth="1"/>
    <col min="12313" max="12314" width="2.6640625" customWidth="1"/>
    <col min="12315" max="12315" width="4.6640625" customWidth="1"/>
    <col min="12316" max="12316" width="20.109375" customWidth="1"/>
    <col min="12317" max="12317" width="3.6640625" customWidth="1"/>
    <col min="12318" max="12318" width="2.6640625" customWidth="1"/>
    <col min="12319" max="12319" width="2.88671875" customWidth="1"/>
    <col min="12320" max="12320" width="18.109375" customWidth="1"/>
    <col min="12321" max="12321" width="3.6640625" customWidth="1"/>
    <col min="12322" max="12322" width="2.6640625" customWidth="1"/>
    <col min="12323" max="12323" width="3.5546875" customWidth="1"/>
    <col min="12324" max="12324" width="23.6640625" customWidth="1"/>
    <col min="12325" max="12325" width="21.33203125" customWidth="1"/>
    <col min="12545" max="12545" width="8.33203125" customWidth="1"/>
    <col min="12546" max="12546" width="10.33203125" customWidth="1"/>
    <col min="12547" max="12547" width="16.44140625" customWidth="1"/>
    <col min="12548" max="12552" width="3.6640625" customWidth="1"/>
    <col min="12553" max="12554" width="2.6640625" customWidth="1"/>
    <col min="12555" max="12555" width="4" customWidth="1"/>
    <col min="12556" max="12556" width="12.6640625" customWidth="1"/>
    <col min="12557" max="12560" width="3.6640625" customWidth="1"/>
    <col min="12561" max="12561" width="2.6640625" customWidth="1"/>
    <col min="12562" max="12562" width="3.33203125" customWidth="1"/>
    <col min="12563" max="12563" width="4" customWidth="1"/>
    <col min="12564" max="12564" width="12.6640625" customWidth="1"/>
    <col min="12565" max="12568" width="4" customWidth="1"/>
    <col min="12569" max="12570" width="2.6640625" customWidth="1"/>
    <col min="12571" max="12571" width="4.6640625" customWidth="1"/>
    <col min="12572" max="12572" width="20.109375" customWidth="1"/>
    <col min="12573" max="12573" width="3.6640625" customWidth="1"/>
    <col min="12574" max="12574" width="2.6640625" customWidth="1"/>
    <col min="12575" max="12575" width="2.88671875" customWidth="1"/>
    <col min="12576" max="12576" width="18.109375" customWidth="1"/>
    <col min="12577" max="12577" width="3.6640625" customWidth="1"/>
    <col min="12578" max="12578" width="2.6640625" customWidth="1"/>
    <col min="12579" max="12579" width="3.5546875" customWidth="1"/>
    <col min="12580" max="12580" width="23.6640625" customWidth="1"/>
    <col min="12581" max="12581" width="21.33203125" customWidth="1"/>
    <col min="12801" max="12801" width="8.33203125" customWidth="1"/>
    <col min="12802" max="12802" width="10.33203125" customWidth="1"/>
    <col min="12803" max="12803" width="16.44140625" customWidth="1"/>
    <col min="12804" max="12808" width="3.6640625" customWidth="1"/>
    <col min="12809" max="12810" width="2.6640625" customWidth="1"/>
    <col min="12811" max="12811" width="4" customWidth="1"/>
    <col min="12812" max="12812" width="12.6640625" customWidth="1"/>
    <col min="12813" max="12816" width="3.6640625" customWidth="1"/>
    <col min="12817" max="12817" width="2.6640625" customWidth="1"/>
    <col min="12818" max="12818" width="3.33203125" customWidth="1"/>
    <col min="12819" max="12819" width="4" customWidth="1"/>
    <col min="12820" max="12820" width="12.6640625" customWidth="1"/>
    <col min="12821" max="12824" width="4" customWidth="1"/>
    <col min="12825" max="12826" width="2.6640625" customWidth="1"/>
    <col min="12827" max="12827" width="4.6640625" customWidth="1"/>
    <col min="12828" max="12828" width="20.109375" customWidth="1"/>
    <col min="12829" max="12829" width="3.6640625" customWidth="1"/>
    <col min="12830" max="12830" width="2.6640625" customWidth="1"/>
    <col min="12831" max="12831" width="2.88671875" customWidth="1"/>
    <col min="12832" max="12832" width="18.109375" customWidth="1"/>
    <col min="12833" max="12833" width="3.6640625" customWidth="1"/>
    <col min="12834" max="12834" width="2.6640625" customWidth="1"/>
    <col min="12835" max="12835" width="3.5546875" customWidth="1"/>
    <col min="12836" max="12836" width="23.6640625" customWidth="1"/>
    <col min="12837" max="12837" width="21.33203125" customWidth="1"/>
    <col min="13057" max="13057" width="8.33203125" customWidth="1"/>
    <col min="13058" max="13058" width="10.33203125" customWidth="1"/>
    <col min="13059" max="13059" width="16.44140625" customWidth="1"/>
    <col min="13060" max="13064" width="3.6640625" customWidth="1"/>
    <col min="13065" max="13066" width="2.6640625" customWidth="1"/>
    <col min="13067" max="13067" width="4" customWidth="1"/>
    <col min="13068" max="13068" width="12.6640625" customWidth="1"/>
    <col min="13069" max="13072" width="3.6640625" customWidth="1"/>
    <col min="13073" max="13073" width="2.6640625" customWidth="1"/>
    <col min="13074" max="13074" width="3.33203125" customWidth="1"/>
    <col min="13075" max="13075" width="4" customWidth="1"/>
    <col min="13076" max="13076" width="12.6640625" customWidth="1"/>
    <col min="13077" max="13080" width="4" customWidth="1"/>
    <col min="13081" max="13082" width="2.6640625" customWidth="1"/>
    <col min="13083" max="13083" width="4.6640625" customWidth="1"/>
    <col min="13084" max="13084" width="20.109375" customWidth="1"/>
    <col min="13085" max="13085" width="3.6640625" customWidth="1"/>
    <col min="13086" max="13086" width="2.6640625" customWidth="1"/>
    <col min="13087" max="13087" width="2.88671875" customWidth="1"/>
    <col min="13088" max="13088" width="18.109375" customWidth="1"/>
    <col min="13089" max="13089" width="3.6640625" customWidth="1"/>
    <col min="13090" max="13090" width="2.6640625" customWidth="1"/>
    <col min="13091" max="13091" width="3.5546875" customWidth="1"/>
    <col min="13092" max="13092" width="23.6640625" customWidth="1"/>
    <col min="13093" max="13093" width="21.33203125" customWidth="1"/>
    <col min="13313" max="13313" width="8.33203125" customWidth="1"/>
    <col min="13314" max="13314" width="10.33203125" customWidth="1"/>
    <col min="13315" max="13315" width="16.44140625" customWidth="1"/>
    <col min="13316" max="13320" width="3.6640625" customWidth="1"/>
    <col min="13321" max="13322" width="2.6640625" customWidth="1"/>
    <col min="13323" max="13323" width="4" customWidth="1"/>
    <col min="13324" max="13324" width="12.6640625" customWidth="1"/>
    <col min="13325" max="13328" width="3.6640625" customWidth="1"/>
    <col min="13329" max="13329" width="2.6640625" customWidth="1"/>
    <col min="13330" max="13330" width="3.33203125" customWidth="1"/>
    <col min="13331" max="13331" width="4" customWidth="1"/>
    <col min="13332" max="13332" width="12.6640625" customWidth="1"/>
    <col min="13333" max="13336" width="4" customWidth="1"/>
    <col min="13337" max="13338" width="2.6640625" customWidth="1"/>
    <col min="13339" max="13339" width="4.6640625" customWidth="1"/>
    <col min="13340" max="13340" width="20.109375" customWidth="1"/>
    <col min="13341" max="13341" width="3.6640625" customWidth="1"/>
    <col min="13342" max="13342" width="2.6640625" customWidth="1"/>
    <col min="13343" max="13343" width="2.88671875" customWidth="1"/>
    <col min="13344" max="13344" width="18.109375" customWidth="1"/>
    <col min="13345" max="13345" width="3.6640625" customWidth="1"/>
    <col min="13346" max="13346" width="2.6640625" customWidth="1"/>
    <col min="13347" max="13347" width="3.5546875" customWidth="1"/>
    <col min="13348" max="13348" width="23.6640625" customWidth="1"/>
    <col min="13349" max="13349" width="21.33203125" customWidth="1"/>
    <col min="13569" max="13569" width="8.33203125" customWidth="1"/>
    <col min="13570" max="13570" width="10.33203125" customWidth="1"/>
    <col min="13571" max="13571" width="16.44140625" customWidth="1"/>
    <col min="13572" max="13576" width="3.6640625" customWidth="1"/>
    <col min="13577" max="13578" width="2.6640625" customWidth="1"/>
    <col min="13579" max="13579" width="4" customWidth="1"/>
    <col min="13580" max="13580" width="12.6640625" customWidth="1"/>
    <col min="13581" max="13584" width="3.6640625" customWidth="1"/>
    <col min="13585" max="13585" width="2.6640625" customWidth="1"/>
    <col min="13586" max="13586" width="3.33203125" customWidth="1"/>
    <col min="13587" max="13587" width="4" customWidth="1"/>
    <col min="13588" max="13588" width="12.6640625" customWidth="1"/>
    <col min="13589" max="13592" width="4" customWidth="1"/>
    <col min="13593" max="13594" width="2.6640625" customWidth="1"/>
    <col min="13595" max="13595" width="4.6640625" customWidth="1"/>
    <col min="13596" max="13596" width="20.109375" customWidth="1"/>
    <col min="13597" max="13597" width="3.6640625" customWidth="1"/>
    <col min="13598" max="13598" width="2.6640625" customWidth="1"/>
    <col min="13599" max="13599" width="2.88671875" customWidth="1"/>
    <col min="13600" max="13600" width="18.109375" customWidth="1"/>
    <col min="13601" max="13601" width="3.6640625" customWidth="1"/>
    <col min="13602" max="13602" width="2.6640625" customWidth="1"/>
    <col min="13603" max="13603" width="3.5546875" customWidth="1"/>
    <col min="13604" max="13604" width="23.6640625" customWidth="1"/>
    <col min="13605" max="13605" width="21.33203125" customWidth="1"/>
    <col min="13825" max="13825" width="8.33203125" customWidth="1"/>
    <col min="13826" max="13826" width="10.33203125" customWidth="1"/>
    <col min="13827" max="13827" width="16.44140625" customWidth="1"/>
    <col min="13828" max="13832" width="3.6640625" customWidth="1"/>
    <col min="13833" max="13834" width="2.6640625" customWidth="1"/>
    <col min="13835" max="13835" width="4" customWidth="1"/>
    <col min="13836" max="13836" width="12.6640625" customWidth="1"/>
    <col min="13837" max="13840" width="3.6640625" customWidth="1"/>
    <col min="13841" max="13841" width="2.6640625" customWidth="1"/>
    <col min="13842" max="13842" width="3.33203125" customWidth="1"/>
    <col min="13843" max="13843" width="4" customWidth="1"/>
    <col min="13844" max="13844" width="12.6640625" customWidth="1"/>
    <col min="13845" max="13848" width="4" customWidth="1"/>
    <col min="13849" max="13850" width="2.6640625" customWidth="1"/>
    <col min="13851" max="13851" width="4.6640625" customWidth="1"/>
    <col min="13852" max="13852" width="20.109375" customWidth="1"/>
    <col min="13853" max="13853" width="3.6640625" customWidth="1"/>
    <col min="13854" max="13854" width="2.6640625" customWidth="1"/>
    <col min="13855" max="13855" width="2.88671875" customWidth="1"/>
    <col min="13856" max="13856" width="18.109375" customWidth="1"/>
    <col min="13857" max="13857" width="3.6640625" customWidth="1"/>
    <col min="13858" max="13858" width="2.6640625" customWidth="1"/>
    <col min="13859" max="13859" width="3.5546875" customWidth="1"/>
    <col min="13860" max="13860" width="23.6640625" customWidth="1"/>
    <col min="13861" max="13861" width="21.33203125" customWidth="1"/>
    <col min="14081" max="14081" width="8.33203125" customWidth="1"/>
    <col min="14082" max="14082" width="10.33203125" customWidth="1"/>
    <col min="14083" max="14083" width="16.44140625" customWidth="1"/>
    <col min="14084" max="14088" width="3.6640625" customWidth="1"/>
    <col min="14089" max="14090" width="2.6640625" customWidth="1"/>
    <col min="14091" max="14091" width="4" customWidth="1"/>
    <col min="14092" max="14092" width="12.6640625" customWidth="1"/>
    <col min="14093" max="14096" width="3.6640625" customWidth="1"/>
    <col min="14097" max="14097" width="2.6640625" customWidth="1"/>
    <col min="14098" max="14098" width="3.33203125" customWidth="1"/>
    <col min="14099" max="14099" width="4" customWidth="1"/>
    <col min="14100" max="14100" width="12.6640625" customWidth="1"/>
    <col min="14101" max="14104" width="4" customWidth="1"/>
    <col min="14105" max="14106" width="2.6640625" customWidth="1"/>
    <col min="14107" max="14107" width="4.6640625" customWidth="1"/>
    <col min="14108" max="14108" width="20.109375" customWidth="1"/>
    <col min="14109" max="14109" width="3.6640625" customWidth="1"/>
    <col min="14110" max="14110" width="2.6640625" customWidth="1"/>
    <col min="14111" max="14111" width="2.88671875" customWidth="1"/>
    <col min="14112" max="14112" width="18.109375" customWidth="1"/>
    <col min="14113" max="14113" width="3.6640625" customWidth="1"/>
    <col min="14114" max="14114" width="2.6640625" customWidth="1"/>
    <col min="14115" max="14115" width="3.5546875" customWidth="1"/>
    <col min="14116" max="14116" width="23.6640625" customWidth="1"/>
    <col min="14117" max="14117" width="21.33203125" customWidth="1"/>
    <col min="14337" max="14337" width="8.33203125" customWidth="1"/>
    <col min="14338" max="14338" width="10.33203125" customWidth="1"/>
    <col min="14339" max="14339" width="16.44140625" customWidth="1"/>
    <col min="14340" max="14344" width="3.6640625" customWidth="1"/>
    <col min="14345" max="14346" width="2.6640625" customWidth="1"/>
    <col min="14347" max="14347" width="4" customWidth="1"/>
    <col min="14348" max="14348" width="12.6640625" customWidth="1"/>
    <col min="14349" max="14352" width="3.6640625" customWidth="1"/>
    <col min="14353" max="14353" width="2.6640625" customWidth="1"/>
    <col min="14354" max="14354" width="3.33203125" customWidth="1"/>
    <col min="14355" max="14355" width="4" customWidth="1"/>
    <col min="14356" max="14356" width="12.6640625" customWidth="1"/>
    <col min="14357" max="14360" width="4" customWidth="1"/>
    <col min="14361" max="14362" width="2.6640625" customWidth="1"/>
    <col min="14363" max="14363" width="4.6640625" customWidth="1"/>
    <col min="14364" max="14364" width="20.109375" customWidth="1"/>
    <col min="14365" max="14365" width="3.6640625" customWidth="1"/>
    <col min="14366" max="14366" width="2.6640625" customWidth="1"/>
    <col min="14367" max="14367" width="2.88671875" customWidth="1"/>
    <col min="14368" max="14368" width="18.109375" customWidth="1"/>
    <col min="14369" max="14369" width="3.6640625" customWidth="1"/>
    <col min="14370" max="14370" width="2.6640625" customWidth="1"/>
    <col min="14371" max="14371" width="3.5546875" customWidth="1"/>
    <col min="14372" max="14372" width="23.6640625" customWidth="1"/>
    <col min="14373" max="14373" width="21.33203125" customWidth="1"/>
    <col min="14593" max="14593" width="8.33203125" customWidth="1"/>
    <col min="14594" max="14594" width="10.33203125" customWidth="1"/>
    <col min="14595" max="14595" width="16.44140625" customWidth="1"/>
    <col min="14596" max="14600" width="3.6640625" customWidth="1"/>
    <col min="14601" max="14602" width="2.6640625" customWidth="1"/>
    <col min="14603" max="14603" width="4" customWidth="1"/>
    <col min="14604" max="14604" width="12.6640625" customWidth="1"/>
    <col min="14605" max="14608" width="3.6640625" customWidth="1"/>
    <col min="14609" max="14609" width="2.6640625" customWidth="1"/>
    <col min="14610" max="14610" width="3.33203125" customWidth="1"/>
    <col min="14611" max="14611" width="4" customWidth="1"/>
    <col min="14612" max="14612" width="12.6640625" customWidth="1"/>
    <col min="14613" max="14616" width="4" customWidth="1"/>
    <col min="14617" max="14618" width="2.6640625" customWidth="1"/>
    <col min="14619" max="14619" width="4.6640625" customWidth="1"/>
    <col min="14620" max="14620" width="20.109375" customWidth="1"/>
    <col min="14621" max="14621" width="3.6640625" customWidth="1"/>
    <col min="14622" max="14622" width="2.6640625" customWidth="1"/>
    <col min="14623" max="14623" width="2.88671875" customWidth="1"/>
    <col min="14624" max="14624" width="18.109375" customWidth="1"/>
    <col min="14625" max="14625" width="3.6640625" customWidth="1"/>
    <col min="14626" max="14626" width="2.6640625" customWidth="1"/>
    <col min="14627" max="14627" width="3.5546875" customWidth="1"/>
    <col min="14628" max="14628" width="23.6640625" customWidth="1"/>
    <col min="14629" max="14629" width="21.33203125" customWidth="1"/>
    <col min="14849" max="14849" width="8.33203125" customWidth="1"/>
    <col min="14850" max="14850" width="10.33203125" customWidth="1"/>
    <col min="14851" max="14851" width="16.44140625" customWidth="1"/>
    <col min="14852" max="14856" width="3.6640625" customWidth="1"/>
    <col min="14857" max="14858" width="2.6640625" customWidth="1"/>
    <col min="14859" max="14859" width="4" customWidth="1"/>
    <col min="14860" max="14860" width="12.6640625" customWidth="1"/>
    <col min="14861" max="14864" width="3.6640625" customWidth="1"/>
    <col min="14865" max="14865" width="2.6640625" customWidth="1"/>
    <col min="14866" max="14866" width="3.33203125" customWidth="1"/>
    <col min="14867" max="14867" width="4" customWidth="1"/>
    <col min="14868" max="14868" width="12.6640625" customWidth="1"/>
    <col min="14869" max="14872" width="4" customWidth="1"/>
    <col min="14873" max="14874" width="2.6640625" customWidth="1"/>
    <col min="14875" max="14875" width="4.6640625" customWidth="1"/>
    <col min="14876" max="14876" width="20.109375" customWidth="1"/>
    <col min="14877" max="14877" width="3.6640625" customWidth="1"/>
    <col min="14878" max="14878" width="2.6640625" customWidth="1"/>
    <col min="14879" max="14879" width="2.88671875" customWidth="1"/>
    <col min="14880" max="14880" width="18.109375" customWidth="1"/>
    <col min="14881" max="14881" width="3.6640625" customWidth="1"/>
    <col min="14882" max="14882" width="2.6640625" customWidth="1"/>
    <col min="14883" max="14883" width="3.5546875" customWidth="1"/>
    <col min="14884" max="14884" width="23.6640625" customWidth="1"/>
    <col min="14885" max="14885" width="21.33203125" customWidth="1"/>
    <col min="15105" max="15105" width="8.33203125" customWidth="1"/>
    <col min="15106" max="15106" width="10.33203125" customWidth="1"/>
    <col min="15107" max="15107" width="16.44140625" customWidth="1"/>
    <col min="15108" max="15112" width="3.6640625" customWidth="1"/>
    <col min="15113" max="15114" width="2.6640625" customWidth="1"/>
    <col min="15115" max="15115" width="4" customWidth="1"/>
    <col min="15116" max="15116" width="12.6640625" customWidth="1"/>
    <col min="15117" max="15120" width="3.6640625" customWidth="1"/>
    <col min="15121" max="15121" width="2.6640625" customWidth="1"/>
    <col min="15122" max="15122" width="3.33203125" customWidth="1"/>
    <col min="15123" max="15123" width="4" customWidth="1"/>
    <col min="15124" max="15124" width="12.6640625" customWidth="1"/>
    <col min="15125" max="15128" width="4" customWidth="1"/>
    <col min="15129" max="15130" width="2.6640625" customWidth="1"/>
    <col min="15131" max="15131" width="4.6640625" customWidth="1"/>
    <col min="15132" max="15132" width="20.109375" customWidth="1"/>
    <col min="15133" max="15133" width="3.6640625" customWidth="1"/>
    <col min="15134" max="15134" width="2.6640625" customWidth="1"/>
    <col min="15135" max="15135" width="2.88671875" customWidth="1"/>
    <col min="15136" max="15136" width="18.109375" customWidth="1"/>
    <col min="15137" max="15137" width="3.6640625" customWidth="1"/>
    <col min="15138" max="15138" width="2.6640625" customWidth="1"/>
    <col min="15139" max="15139" width="3.5546875" customWidth="1"/>
    <col min="15140" max="15140" width="23.6640625" customWidth="1"/>
    <col min="15141" max="15141" width="21.33203125" customWidth="1"/>
    <col min="15361" max="15361" width="8.33203125" customWidth="1"/>
    <col min="15362" max="15362" width="10.33203125" customWidth="1"/>
    <col min="15363" max="15363" width="16.44140625" customWidth="1"/>
    <col min="15364" max="15368" width="3.6640625" customWidth="1"/>
    <col min="15369" max="15370" width="2.6640625" customWidth="1"/>
    <col min="15371" max="15371" width="4" customWidth="1"/>
    <col min="15372" max="15372" width="12.6640625" customWidth="1"/>
    <col min="15373" max="15376" width="3.6640625" customWidth="1"/>
    <col min="15377" max="15377" width="2.6640625" customWidth="1"/>
    <col min="15378" max="15378" width="3.33203125" customWidth="1"/>
    <col min="15379" max="15379" width="4" customWidth="1"/>
    <col min="15380" max="15380" width="12.6640625" customWidth="1"/>
    <col min="15381" max="15384" width="4" customWidth="1"/>
    <col min="15385" max="15386" width="2.6640625" customWidth="1"/>
    <col min="15387" max="15387" width="4.6640625" customWidth="1"/>
    <col min="15388" max="15388" width="20.109375" customWidth="1"/>
    <col min="15389" max="15389" width="3.6640625" customWidth="1"/>
    <col min="15390" max="15390" width="2.6640625" customWidth="1"/>
    <col min="15391" max="15391" width="2.88671875" customWidth="1"/>
    <col min="15392" max="15392" width="18.109375" customWidth="1"/>
    <col min="15393" max="15393" width="3.6640625" customWidth="1"/>
    <col min="15394" max="15394" width="2.6640625" customWidth="1"/>
    <col min="15395" max="15395" width="3.5546875" customWidth="1"/>
    <col min="15396" max="15396" width="23.6640625" customWidth="1"/>
    <col min="15397" max="15397" width="21.33203125" customWidth="1"/>
    <col min="15617" max="15617" width="8.33203125" customWidth="1"/>
    <col min="15618" max="15618" width="10.33203125" customWidth="1"/>
    <col min="15619" max="15619" width="16.44140625" customWidth="1"/>
    <col min="15620" max="15624" width="3.6640625" customWidth="1"/>
    <col min="15625" max="15626" width="2.6640625" customWidth="1"/>
    <col min="15627" max="15627" width="4" customWidth="1"/>
    <col min="15628" max="15628" width="12.6640625" customWidth="1"/>
    <col min="15629" max="15632" width="3.6640625" customWidth="1"/>
    <col min="15633" max="15633" width="2.6640625" customWidth="1"/>
    <col min="15634" max="15634" width="3.33203125" customWidth="1"/>
    <col min="15635" max="15635" width="4" customWidth="1"/>
    <col min="15636" max="15636" width="12.6640625" customWidth="1"/>
    <col min="15637" max="15640" width="4" customWidth="1"/>
    <col min="15641" max="15642" width="2.6640625" customWidth="1"/>
    <col min="15643" max="15643" width="4.6640625" customWidth="1"/>
    <col min="15644" max="15644" width="20.109375" customWidth="1"/>
    <col min="15645" max="15645" width="3.6640625" customWidth="1"/>
    <col min="15646" max="15646" width="2.6640625" customWidth="1"/>
    <col min="15647" max="15647" width="2.88671875" customWidth="1"/>
    <col min="15648" max="15648" width="18.109375" customWidth="1"/>
    <col min="15649" max="15649" width="3.6640625" customWidth="1"/>
    <col min="15650" max="15650" width="2.6640625" customWidth="1"/>
    <col min="15651" max="15651" width="3.5546875" customWidth="1"/>
    <col min="15652" max="15652" width="23.6640625" customWidth="1"/>
    <col min="15653" max="15653" width="21.33203125" customWidth="1"/>
    <col min="15873" max="15873" width="8.33203125" customWidth="1"/>
    <col min="15874" max="15874" width="10.33203125" customWidth="1"/>
    <col min="15875" max="15875" width="16.44140625" customWidth="1"/>
    <col min="15876" max="15880" width="3.6640625" customWidth="1"/>
    <col min="15881" max="15882" width="2.6640625" customWidth="1"/>
    <col min="15883" max="15883" width="4" customWidth="1"/>
    <col min="15884" max="15884" width="12.6640625" customWidth="1"/>
    <col min="15885" max="15888" width="3.6640625" customWidth="1"/>
    <col min="15889" max="15889" width="2.6640625" customWidth="1"/>
    <col min="15890" max="15890" width="3.33203125" customWidth="1"/>
    <col min="15891" max="15891" width="4" customWidth="1"/>
    <col min="15892" max="15892" width="12.6640625" customWidth="1"/>
    <col min="15893" max="15896" width="4" customWidth="1"/>
    <col min="15897" max="15898" width="2.6640625" customWidth="1"/>
    <col min="15899" max="15899" width="4.6640625" customWidth="1"/>
    <col min="15900" max="15900" width="20.109375" customWidth="1"/>
    <col min="15901" max="15901" width="3.6640625" customWidth="1"/>
    <col min="15902" max="15902" width="2.6640625" customWidth="1"/>
    <col min="15903" max="15903" width="2.88671875" customWidth="1"/>
    <col min="15904" max="15904" width="18.109375" customWidth="1"/>
    <col min="15905" max="15905" width="3.6640625" customWidth="1"/>
    <col min="15906" max="15906" width="2.6640625" customWidth="1"/>
    <col min="15907" max="15907" width="3.5546875" customWidth="1"/>
    <col min="15908" max="15908" width="23.6640625" customWidth="1"/>
    <col min="15909" max="15909" width="21.33203125" customWidth="1"/>
    <col min="16129" max="16129" width="8.33203125" customWidth="1"/>
    <col min="16130" max="16130" width="10.33203125" customWidth="1"/>
    <col min="16131" max="16131" width="16.44140625" customWidth="1"/>
    <col min="16132" max="16136" width="3.6640625" customWidth="1"/>
    <col min="16137" max="16138" width="2.6640625" customWidth="1"/>
    <col min="16139" max="16139" width="4" customWidth="1"/>
    <col min="16140" max="16140" width="12.6640625" customWidth="1"/>
    <col min="16141" max="16144" width="3.6640625" customWidth="1"/>
    <col min="16145" max="16145" width="2.6640625" customWidth="1"/>
    <col min="16146" max="16146" width="3.33203125" customWidth="1"/>
    <col min="16147" max="16147" width="4" customWidth="1"/>
    <col min="16148" max="16148" width="12.6640625" customWidth="1"/>
    <col min="16149" max="16152" width="4" customWidth="1"/>
    <col min="16153" max="16154" width="2.6640625" customWidth="1"/>
    <col min="16155" max="16155" width="4.6640625" customWidth="1"/>
    <col min="16156" max="16156" width="20.109375" customWidth="1"/>
    <col min="16157" max="16157" width="3.6640625" customWidth="1"/>
    <col min="16158" max="16158" width="2.6640625" customWidth="1"/>
    <col min="16159" max="16159" width="2.88671875" customWidth="1"/>
    <col min="16160" max="16160" width="18.109375" customWidth="1"/>
    <col min="16161" max="16161" width="3.6640625" customWidth="1"/>
    <col min="16162" max="16162" width="2.6640625" customWidth="1"/>
    <col min="16163" max="16163" width="3.5546875" customWidth="1"/>
    <col min="16164" max="16164" width="23.6640625" customWidth="1"/>
    <col min="16165" max="16165" width="21.33203125" customWidth="1"/>
  </cols>
  <sheetData>
    <row r="1" spans="1:36" ht="18" customHeight="1" x14ac:dyDescent="0.3">
      <c r="A1" s="68"/>
      <c r="B1" s="37" t="s">
        <v>4</v>
      </c>
      <c r="C1" s="91" t="s">
        <v>119</v>
      </c>
      <c r="D1" s="92"/>
      <c r="E1" s="92"/>
      <c r="F1" s="92"/>
      <c r="G1" s="92"/>
      <c r="H1" s="92"/>
      <c r="I1" s="92"/>
      <c r="J1" s="92"/>
      <c r="K1" s="181"/>
      <c r="L1" s="92"/>
      <c r="M1" s="92"/>
      <c r="N1" s="92"/>
      <c r="O1" s="92"/>
      <c r="P1" s="92"/>
      <c r="Q1" s="92"/>
      <c r="R1" s="92"/>
      <c r="S1" s="185"/>
      <c r="T1" s="156"/>
      <c r="U1" s="23"/>
      <c r="V1" s="23"/>
      <c r="W1" s="23"/>
      <c r="X1" s="23"/>
      <c r="Y1" s="23"/>
      <c r="Z1" s="23"/>
      <c r="AA1" s="68"/>
      <c r="AB1" s="286"/>
      <c r="AC1" s="23"/>
      <c r="AD1" s="23"/>
      <c r="AE1" s="287"/>
      <c r="AF1" s="286" t="s">
        <v>120</v>
      </c>
    </row>
    <row r="2" spans="1:36" ht="18" customHeight="1" x14ac:dyDescent="0.3">
      <c r="A2" s="272" t="s">
        <v>43</v>
      </c>
      <c r="B2" s="37" t="s">
        <v>44</v>
      </c>
      <c r="C2" s="175">
        <v>42451</v>
      </c>
      <c r="D2" s="283"/>
      <c r="E2" s="283"/>
      <c r="F2" s="283"/>
      <c r="G2" s="283"/>
      <c r="H2" s="41" t="s">
        <v>46</v>
      </c>
      <c r="I2" s="38" t="s">
        <v>45</v>
      </c>
      <c r="L2" s="175">
        <v>42451</v>
      </c>
      <c r="M2" s="76"/>
      <c r="N2" s="38"/>
      <c r="O2" s="38"/>
      <c r="P2" s="38"/>
      <c r="Q2" s="38"/>
      <c r="R2" s="38"/>
      <c r="T2" s="175">
        <v>42458</v>
      </c>
      <c r="AB2" s="175">
        <v>42465</v>
      </c>
      <c r="AE2" s="180"/>
      <c r="AF2" s="80"/>
      <c r="AJ2" s="80"/>
    </row>
    <row r="3" spans="1:36" ht="18" customHeight="1" thickBot="1" x14ac:dyDescent="0.35">
      <c r="A3" s="273">
        <v>1</v>
      </c>
      <c r="B3" s="39"/>
      <c r="C3" s="152"/>
      <c r="D3" s="125"/>
      <c r="E3" s="146"/>
      <c r="F3" s="115"/>
      <c r="G3" s="116"/>
      <c r="H3" s="157"/>
      <c r="I3" s="142"/>
      <c r="J3" s="36"/>
      <c r="L3" s="22"/>
      <c r="M3" s="22"/>
      <c r="N3" s="22"/>
      <c r="O3" s="22"/>
      <c r="P3" s="41" t="s">
        <v>46</v>
      </c>
      <c r="Q3" s="38" t="s">
        <v>45</v>
      </c>
      <c r="R3" s="22"/>
      <c r="T3" s="38"/>
      <c r="AB3" s="42" t="s">
        <v>47</v>
      </c>
      <c r="AE3" s="180"/>
      <c r="AF3" s="43" t="s">
        <v>48</v>
      </c>
      <c r="AJ3" s="46" t="s">
        <v>50</v>
      </c>
    </row>
    <row r="4" spans="1:36" ht="18" customHeight="1" x14ac:dyDescent="0.3">
      <c r="A4" s="273">
        <v>1</v>
      </c>
      <c r="B4" s="39"/>
      <c r="C4" s="153"/>
      <c r="D4" s="126"/>
      <c r="E4" s="117"/>
      <c r="F4" s="147"/>
      <c r="G4" s="118"/>
      <c r="H4" s="157"/>
      <c r="I4" s="142"/>
      <c r="J4" s="44"/>
      <c r="K4" s="177" t="s">
        <v>49</v>
      </c>
      <c r="L4" s="263"/>
      <c r="M4" s="270"/>
      <c r="N4" s="167"/>
      <c r="O4" s="268"/>
      <c r="P4" s="166"/>
      <c r="Q4" s="45"/>
      <c r="R4" s="22"/>
      <c r="T4" s="110"/>
      <c r="AB4" s="110"/>
      <c r="AC4" s="42"/>
      <c r="AD4" s="42"/>
      <c r="AE4" s="180"/>
      <c r="AF4" s="43"/>
      <c r="AG4" s="43"/>
      <c r="AH4" s="43"/>
      <c r="AI4" s="43"/>
      <c r="AJ4" s="46"/>
    </row>
    <row r="5" spans="1:36" ht="18" customHeight="1" x14ac:dyDescent="0.3">
      <c r="A5" s="273">
        <v>1</v>
      </c>
      <c r="B5" s="39"/>
      <c r="C5" s="154"/>
      <c r="D5" s="127"/>
      <c r="E5" s="119"/>
      <c r="F5" s="117"/>
      <c r="G5" s="148"/>
      <c r="H5" s="157"/>
      <c r="I5" s="142"/>
      <c r="J5" s="47" t="s">
        <v>37</v>
      </c>
      <c r="K5" s="178" t="s">
        <v>51</v>
      </c>
      <c r="L5" s="266"/>
      <c r="M5" s="169"/>
      <c r="N5" s="271"/>
      <c r="O5" s="168"/>
      <c r="P5" s="166"/>
      <c r="Q5" s="45"/>
      <c r="R5" s="36"/>
      <c r="T5" s="48"/>
      <c r="AB5" s="48"/>
      <c r="AE5" s="180"/>
      <c r="AF5" s="48"/>
    </row>
    <row r="6" spans="1:36" ht="18" customHeight="1" thickBot="1" x14ac:dyDescent="0.35">
      <c r="A6" s="273">
        <v>1</v>
      </c>
      <c r="B6" s="39"/>
      <c r="C6" s="155"/>
      <c r="D6" s="128"/>
      <c r="E6" s="120"/>
      <c r="F6" s="119"/>
      <c r="G6" s="121"/>
      <c r="H6" s="157"/>
      <c r="I6" s="142"/>
      <c r="J6" s="49"/>
      <c r="K6" s="178" t="s">
        <v>52</v>
      </c>
      <c r="L6" s="172"/>
      <c r="M6" s="262"/>
      <c r="N6" s="264"/>
      <c r="O6" s="261"/>
      <c r="P6" s="166"/>
      <c r="Q6" s="45"/>
      <c r="R6" s="22"/>
      <c r="X6" s="41" t="s">
        <v>46</v>
      </c>
      <c r="Y6" s="38" t="s">
        <v>45</v>
      </c>
      <c r="AB6" s="50"/>
      <c r="AE6" s="180"/>
      <c r="AG6" s="41" t="s">
        <v>46</v>
      </c>
      <c r="AH6" s="38" t="s">
        <v>45</v>
      </c>
      <c r="AI6" s="51">
        <v>1</v>
      </c>
      <c r="AJ6" s="172"/>
    </row>
    <row r="7" spans="1:36" ht="18" customHeight="1" thickBot="1" x14ac:dyDescent="0.35">
      <c r="A7" s="273">
        <v>1</v>
      </c>
      <c r="B7" s="39"/>
      <c r="C7" s="196"/>
      <c r="D7" s="149"/>
      <c r="E7" s="122"/>
      <c r="F7" s="123"/>
      <c r="G7" s="124"/>
      <c r="H7" s="157"/>
      <c r="I7" s="142"/>
      <c r="J7" s="53"/>
      <c r="K7" s="179" t="s">
        <v>53</v>
      </c>
      <c r="L7" s="269"/>
      <c r="M7" s="170"/>
      <c r="N7" s="267"/>
      <c r="O7" s="265"/>
      <c r="P7" s="166"/>
      <c r="Q7" s="61"/>
      <c r="R7" s="89"/>
      <c r="S7" s="177" t="s">
        <v>54</v>
      </c>
      <c r="T7" s="263"/>
      <c r="U7" s="270"/>
      <c r="V7" s="167"/>
      <c r="W7" s="268"/>
      <c r="X7" s="90"/>
      <c r="Y7" s="45"/>
      <c r="AE7" s="190" t="s">
        <v>55</v>
      </c>
      <c r="AF7" s="172"/>
      <c r="AG7" s="55"/>
      <c r="AH7" s="45"/>
      <c r="AI7" s="182"/>
    </row>
    <row r="8" spans="1:36" ht="18" customHeight="1" thickBot="1" x14ac:dyDescent="0.35">
      <c r="A8" s="274"/>
      <c r="B8" s="37"/>
      <c r="H8" s="158"/>
      <c r="M8" s="85"/>
      <c r="N8" s="85"/>
      <c r="O8" s="85"/>
      <c r="P8" s="56"/>
      <c r="R8" s="57" t="s">
        <v>56</v>
      </c>
      <c r="S8" s="178" t="s">
        <v>57</v>
      </c>
      <c r="T8" s="266"/>
      <c r="U8" s="169"/>
      <c r="V8" s="271"/>
      <c r="W8" s="168"/>
      <c r="X8" s="90"/>
      <c r="Y8" s="45"/>
      <c r="AC8" s="41" t="s">
        <v>46</v>
      </c>
      <c r="AD8" s="38" t="s">
        <v>45</v>
      </c>
      <c r="AE8" s="191" t="s">
        <v>58</v>
      </c>
      <c r="AF8" s="173"/>
      <c r="AG8" s="55"/>
      <c r="AH8" s="45"/>
      <c r="AI8" s="182"/>
    </row>
    <row r="9" spans="1:36" ht="18" customHeight="1" thickBot="1" x14ac:dyDescent="0.35">
      <c r="A9" s="273">
        <v>2</v>
      </c>
      <c r="B9" s="39"/>
      <c r="C9" s="129"/>
      <c r="D9" s="132"/>
      <c r="E9" s="146"/>
      <c r="F9" s="115"/>
      <c r="G9" s="116"/>
      <c r="H9" s="157"/>
      <c r="I9" s="142"/>
      <c r="J9" s="40"/>
      <c r="K9" s="182"/>
      <c r="M9" s="86"/>
      <c r="N9" s="86"/>
      <c r="O9" s="86"/>
      <c r="P9" s="58"/>
      <c r="Q9" s="22"/>
      <c r="R9" s="59"/>
      <c r="S9" s="178" t="s">
        <v>59</v>
      </c>
      <c r="T9" s="172"/>
      <c r="U9" s="262"/>
      <c r="V9" s="264"/>
      <c r="W9" s="261"/>
      <c r="X9" s="90"/>
      <c r="Y9" s="45"/>
      <c r="Z9" s="284" t="s">
        <v>60</v>
      </c>
      <c r="AA9" s="60" t="s">
        <v>61</v>
      </c>
      <c r="AB9" s="174"/>
      <c r="AC9" s="55"/>
      <c r="AD9" s="45"/>
      <c r="AE9" s="180"/>
      <c r="AI9" s="51">
        <v>2</v>
      </c>
      <c r="AJ9" s="173"/>
    </row>
    <row r="10" spans="1:36" ht="18" customHeight="1" thickBot="1" x14ac:dyDescent="0.35">
      <c r="A10" s="273">
        <v>2</v>
      </c>
      <c r="B10" s="39"/>
      <c r="C10" s="130"/>
      <c r="D10" s="133"/>
      <c r="E10" s="117"/>
      <c r="F10" s="147"/>
      <c r="G10" s="118"/>
      <c r="H10" s="157"/>
      <c r="I10" s="142"/>
      <c r="J10" s="54"/>
      <c r="K10" s="177" t="s">
        <v>62</v>
      </c>
      <c r="L10" s="263"/>
      <c r="M10" s="270"/>
      <c r="N10" s="167"/>
      <c r="O10" s="268"/>
      <c r="P10" s="166"/>
      <c r="Q10" s="61"/>
      <c r="R10" s="62"/>
      <c r="S10" s="179" t="s">
        <v>63</v>
      </c>
      <c r="T10" s="269"/>
      <c r="U10" s="170"/>
      <c r="V10" s="267"/>
      <c r="W10" s="265"/>
      <c r="X10" s="90"/>
      <c r="Y10" s="61"/>
      <c r="Z10" s="285"/>
      <c r="AA10" s="63" t="s">
        <v>78</v>
      </c>
      <c r="AB10" s="266"/>
      <c r="AC10" s="55"/>
      <c r="AD10" s="45"/>
      <c r="AE10" s="189"/>
    </row>
    <row r="11" spans="1:36" ht="18" customHeight="1" thickBot="1" x14ac:dyDescent="0.35">
      <c r="A11" s="273">
        <v>2</v>
      </c>
      <c r="B11" s="39"/>
      <c r="C11" s="131"/>
      <c r="D11" s="134"/>
      <c r="E11" s="119"/>
      <c r="F11" s="117"/>
      <c r="G11" s="148"/>
      <c r="H11" s="157"/>
      <c r="I11" s="142"/>
      <c r="J11" s="64" t="s">
        <v>20</v>
      </c>
      <c r="K11" s="178" t="s">
        <v>65</v>
      </c>
      <c r="L11" s="137"/>
      <c r="M11" s="169"/>
      <c r="N11" s="271"/>
      <c r="O11" s="168"/>
      <c r="P11" s="166"/>
      <c r="Q11" s="45"/>
      <c r="X11" s="56"/>
      <c r="AE11" s="180"/>
    </row>
    <row r="12" spans="1:36" ht="18" customHeight="1" thickBot="1" x14ac:dyDescent="0.35">
      <c r="A12" s="273">
        <v>2</v>
      </c>
      <c r="B12" s="39"/>
      <c r="C12" s="144"/>
      <c r="D12" s="135"/>
      <c r="E12" s="120"/>
      <c r="F12" s="119"/>
      <c r="G12" s="121"/>
      <c r="H12" s="157"/>
      <c r="I12" s="142"/>
      <c r="J12" s="59"/>
      <c r="K12" s="178" t="s">
        <v>66</v>
      </c>
      <c r="L12" s="172"/>
      <c r="M12" s="262"/>
      <c r="N12" s="264"/>
      <c r="O12" s="261"/>
      <c r="P12" s="166"/>
      <c r="Q12" s="88"/>
      <c r="R12" s="22"/>
      <c r="X12" s="56"/>
      <c r="AE12" s="180"/>
      <c r="AG12" s="41"/>
      <c r="AH12" s="38"/>
      <c r="AI12" s="51">
        <v>3</v>
      </c>
      <c r="AJ12" s="171"/>
    </row>
    <row r="13" spans="1:36" ht="18" customHeight="1" thickBot="1" x14ac:dyDescent="0.35">
      <c r="A13" s="273">
        <v>2</v>
      </c>
      <c r="B13" s="39"/>
      <c r="C13" s="140"/>
      <c r="D13" s="150"/>
      <c r="E13" s="122"/>
      <c r="F13" s="123"/>
      <c r="G13" s="124"/>
      <c r="H13" s="157"/>
      <c r="I13" s="142"/>
      <c r="J13" s="62"/>
      <c r="K13" s="179" t="s">
        <v>67</v>
      </c>
      <c r="L13" s="269"/>
      <c r="M13" s="170"/>
      <c r="N13" s="267"/>
      <c r="O13" s="265"/>
      <c r="P13" s="166"/>
      <c r="Q13" s="45"/>
      <c r="R13" s="54"/>
      <c r="S13" s="177" t="s">
        <v>68</v>
      </c>
      <c r="T13" s="263"/>
      <c r="U13" s="270"/>
      <c r="V13" s="167"/>
      <c r="W13" s="268"/>
      <c r="X13" s="90"/>
      <c r="Y13" s="45"/>
      <c r="Z13" s="84"/>
      <c r="AA13" s="187"/>
      <c r="AE13" s="192" t="s">
        <v>69</v>
      </c>
      <c r="AF13" s="171"/>
      <c r="AG13" s="65"/>
      <c r="AH13" s="45"/>
    </row>
    <row r="14" spans="1:36" ht="18" customHeight="1" thickBot="1" x14ac:dyDescent="0.35">
      <c r="A14" s="275"/>
      <c r="B14" s="66"/>
      <c r="H14" s="67"/>
      <c r="M14" s="86"/>
      <c r="N14" s="85"/>
      <c r="O14" s="85"/>
      <c r="P14" s="56"/>
      <c r="R14" s="64" t="s">
        <v>70</v>
      </c>
      <c r="S14" s="178" t="s">
        <v>71</v>
      </c>
      <c r="T14" s="266"/>
      <c r="U14" s="169"/>
      <c r="V14" s="271"/>
      <c r="W14" s="168"/>
      <c r="X14" s="90"/>
      <c r="Y14" s="45"/>
      <c r="Z14" s="84"/>
      <c r="AA14" s="187"/>
      <c r="AC14" s="41"/>
      <c r="AD14" s="38"/>
      <c r="AE14" s="193" t="s">
        <v>72</v>
      </c>
      <c r="AF14" s="266"/>
      <c r="AG14" s="65"/>
      <c r="AH14" s="45"/>
    </row>
    <row r="15" spans="1:36" ht="18" customHeight="1" thickBot="1" x14ac:dyDescent="0.35">
      <c r="A15" s="273">
        <v>3</v>
      </c>
      <c r="B15" s="39"/>
      <c r="C15" s="136"/>
      <c r="D15" s="132"/>
      <c r="E15" s="146"/>
      <c r="F15" s="115"/>
      <c r="G15" s="116"/>
      <c r="H15" s="157"/>
      <c r="I15" s="142"/>
      <c r="M15" s="86"/>
      <c r="N15" s="85"/>
      <c r="O15" s="85"/>
      <c r="P15" s="56"/>
      <c r="R15" s="59"/>
      <c r="S15" s="178" t="s">
        <v>73</v>
      </c>
      <c r="T15" s="172"/>
      <c r="U15" s="262"/>
      <c r="V15" s="264"/>
      <c r="W15" s="261"/>
      <c r="X15" s="90"/>
      <c r="Y15" s="45"/>
      <c r="Z15" s="284" t="s">
        <v>74</v>
      </c>
      <c r="AA15" s="60" t="s">
        <v>75</v>
      </c>
      <c r="AB15" s="172"/>
      <c r="AC15" s="65"/>
      <c r="AD15" s="45"/>
      <c r="AE15" s="180"/>
      <c r="AI15" s="51">
        <v>4</v>
      </c>
      <c r="AJ15" s="266"/>
    </row>
    <row r="16" spans="1:36" ht="18" customHeight="1" thickBot="1" x14ac:dyDescent="0.35">
      <c r="A16" s="273">
        <v>3</v>
      </c>
      <c r="B16" s="39"/>
      <c r="C16" s="137"/>
      <c r="D16" s="133"/>
      <c r="E16" s="117"/>
      <c r="F16" s="147"/>
      <c r="G16" s="118"/>
      <c r="H16" s="157"/>
      <c r="I16" s="142"/>
      <c r="J16" s="54"/>
      <c r="K16" s="177" t="s">
        <v>76</v>
      </c>
      <c r="L16" s="263"/>
      <c r="M16" s="270"/>
      <c r="N16" s="167"/>
      <c r="O16" s="268"/>
      <c r="P16" s="166"/>
      <c r="Q16" s="45"/>
      <c r="R16" s="62"/>
      <c r="S16" s="179" t="s">
        <v>77</v>
      </c>
      <c r="T16" s="269"/>
      <c r="U16" s="170"/>
      <c r="V16" s="267"/>
      <c r="W16" s="265"/>
      <c r="X16" s="90"/>
      <c r="Y16" s="61"/>
      <c r="Z16" s="285"/>
      <c r="AA16" s="63" t="s">
        <v>64</v>
      </c>
      <c r="AB16" s="269"/>
      <c r="AC16" s="65"/>
      <c r="AD16" s="45"/>
      <c r="AE16" s="180"/>
    </row>
    <row r="17" spans="1:35" ht="18" customHeight="1" x14ac:dyDescent="0.3">
      <c r="A17" s="273">
        <v>3</v>
      </c>
      <c r="B17" s="39"/>
      <c r="C17" s="138"/>
      <c r="D17" s="134"/>
      <c r="E17" s="119"/>
      <c r="F17" s="117"/>
      <c r="G17" s="148"/>
      <c r="H17" s="157"/>
      <c r="I17" s="142"/>
      <c r="J17" s="64" t="s">
        <v>21</v>
      </c>
      <c r="K17" s="178" t="s">
        <v>79</v>
      </c>
      <c r="L17" s="266"/>
      <c r="M17" s="169"/>
      <c r="N17" s="271"/>
      <c r="O17" s="168"/>
      <c r="P17" s="166"/>
      <c r="Q17" s="45"/>
      <c r="R17" s="77"/>
      <c r="AE17" s="180"/>
      <c r="AI17"/>
    </row>
    <row r="18" spans="1:35" ht="18" customHeight="1" x14ac:dyDescent="0.3">
      <c r="A18" s="273">
        <v>3</v>
      </c>
      <c r="B18" s="39"/>
      <c r="C18" s="145"/>
      <c r="D18" s="135"/>
      <c r="E18" s="120"/>
      <c r="F18" s="119"/>
      <c r="G18" s="121"/>
      <c r="H18" s="157"/>
      <c r="I18" s="142"/>
      <c r="J18" s="59"/>
      <c r="K18" s="178" t="s">
        <v>80</v>
      </c>
      <c r="L18" s="172"/>
      <c r="M18" s="262"/>
      <c r="N18" s="264"/>
      <c r="O18" s="261"/>
      <c r="P18" s="166"/>
      <c r="Q18" s="45"/>
      <c r="AE18" s="180"/>
      <c r="AI18"/>
    </row>
    <row r="19" spans="1:35" ht="18" customHeight="1" thickBot="1" x14ac:dyDescent="0.35">
      <c r="A19" s="273">
        <v>3</v>
      </c>
      <c r="B19" s="39"/>
      <c r="C19" s="139"/>
      <c r="D19" s="150"/>
      <c r="E19" s="122"/>
      <c r="F19" s="123"/>
      <c r="G19" s="124"/>
      <c r="H19" s="159"/>
      <c r="I19" s="142"/>
      <c r="J19" s="62"/>
      <c r="K19" s="179" t="s">
        <v>81</v>
      </c>
      <c r="L19" s="269"/>
      <c r="M19" s="170"/>
      <c r="N19" s="267"/>
      <c r="O19" s="265"/>
      <c r="P19" s="166"/>
      <c r="Q19" s="45"/>
      <c r="R19" s="78"/>
      <c r="AE19" s="180"/>
      <c r="AF19" s="23"/>
      <c r="AI19"/>
    </row>
    <row r="20" spans="1:35" ht="18" customHeight="1" x14ac:dyDescent="0.3">
      <c r="A20" s="275"/>
      <c r="B20" s="66"/>
      <c r="H20" s="67"/>
      <c r="L20" s="75"/>
      <c r="M20" s="87"/>
      <c r="N20" s="85"/>
      <c r="O20" s="85"/>
      <c r="P20" s="56"/>
      <c r="R20" s="79"/>
      <c r="AE20" s="180"/>
      <c r="AI20"/>
    </row>
    <row r="21" spans="1:35" ht="18" customHeight="1" thickBot="1" x14ac:dyDescent="0.35">
      <c r="A21" s="273">
        <v>4</v>
      </c>
      <c r="B21" s="39"/>
      <c r="C21" s="82"/>
      <c r="D21" s="132"/>
      <c r="E21" s="146"/>
      <c r="F21" s="115"/>
      <c r="G21" s="116"/>
      <c r="H21" s="157"/>
      <c r="I21" s="142"/>
      <c r="K21" s="183"/>
      <c r="M21" s="85"/>
      <c r="N21" s="85"/>
      <c r="O21" s="85"/>
      <c r="P21" s="56"/>
      <c r="U21" s="73"/>
      <c r="X21" s="74"/>
      <c r="AE21" s="180"/>
      <c r="AI21"/>
    </row>
    <row r="22" spans="1:35" ht="18" customHeight="1" x14ac:dyDescent="0.3">
      <c r="A22" s="273">
        <v>4</v>
      </c>
      <c r="B22" s="39"/>
      <c r="C22" s="81"/>
      <c r="D22" s="133"/>
      <c r="E22" s="117"/>
      <c r="F22" s="147"/>
      <c r="G22" s="118"/>
      <c r="H22" s="157"/>
      <c r="I22" s="142"/>
      <c r="J22" s="54"/>
      <c r="K22" s="177" t="s">
        <v>82</v>
      </c>
      <c r="L22" s="263"/>
      <c r="M22" s="270"/>
      <c r="N22" s="167"/>
      <c r="O22" s="268"/>
      <c r="P22" s="166"/>
      <c r="Q22" s="88"/>
      <c r="T22" s="75"/>
      <c r="U22" s="73"/>
      <c r="X22" s="73"/>
      <c r="AE22" s="180"/>
      <c r="AI22"/>
    </row>
    <row r="23" spans="1:35" ht="18" customHeight="1" x14ac:dyDescent="0.3">
      <c r="A23" s="273">
        <v>4</v>
      </c>
      <c r="B23" s="39"/>
      <c r="C23" s="83"/>
      <c r="D23" s="134"/>
      <c r="E23" s="119"/>
      <c r="F23" s="117"/>
      <c r="G23" s="148"/>
      <c r="H23" s="157"/>
      <c r="I23" s="142"/>
      <c r="J23" s="64" t="s">
        <v>83</v>
      </c>
      <c r="K23" s="178" t="s">
        <v>84</v>
      </c>
      <c r="L23" s="266"/>
      <c r="M23" s="169"/>
      <c r="N23" s="271"/>
      <c r="O23" s="168"/>
      <c r="P23" s="166"/>
      <c r="Q23" s="45"/>
      <c r="R23" s="22"/>
      <c r="T23" s="75"/>
      <c r="U23" s="73"/>
      <c r="X23" s="73"/>
      <c r="AE23" s="180"/>
      <c r="AI23"/>
    </row>
    <row r="24" spans="1:35" ht="18" customHeight="1" x14ac:dyDescent="0.3">
      <c r="A24" s="273">
        <v>4</v>
      </c>
      <c r="B24" s="39"/>
      <c r="C24" s="151"/>
      <c r="D24" s="135"/>
      <c r="E24" s="120"/>
      <c r="F24" s="119"/>
      <c r="G24" s="121"/>
      <c r="H24" s="157"/>
      <c r="I24" s="142"/>
      <c r="J24" s="59"/>
      <c r="K24" s="178" t="s">
        <v>85</v>
      </c>
      <c r="L24" s="172"/>
      <c r="M24" s="262"/>
      <c r="N24" s="264"/>
      <c r="O24" s="261"/>
      <c r="P24" s="166"/>
      <c r="Q24" s="45"/>
      <c r="AE24" s="180"/>
      <c r="AI24"/>
    </row>
    <row r="25" spans="1:35" ht="18" customHeight="1" thickBot="1" x14ac:dyDescent="0.35">
      <c r="A25" s="273">
        <v>4</v>
      </c>
      <c r="B25" s="39"/>
      <c r="C25" s="52"/>
      <c r="D25" s="150"/>
      <c r="E25" s="122"/>
      <c r="F25" s="123"/>
      <c r="G25" s="124"/>
      <c r="H25" s="159"/>
      <c r="I25" s="142"/>
      <c r="J25" s="62"/>
      <c r="K25" s="179" t="s">
        <v>86</v>
      </c>
      <c r="L25" s="269"/>
      <c r="M25" s="170"/>
      <c r="N25" s="267"/>
      <c r="O25" s="265"/>
      <c r="P25" s="166"/>
      <c r="Q25" s="45"/>
      <c r="R25" s="22"/>
      <c r="AE25" s="180"/>
      <c r="AI25"/>
    </row>
    <row r="26" spans="1:35" ht="18" customHeight="1" x14ac:dyDescent="0.3">
      <c r="A26" s="275"/>
      <c r="B26" s="66"/>
      <c r="H26" s="67"/>
      <c r="AE26" s="180"/>
      <c r="AI26"/>
    </row>
    <row r="27" spans="1:35" ht="18" customHeight="1" x14ac:dyDescent="0.3">
      <c r="A27" s="273">
        <v>5</v>
      </c>
      <c r="B27" s="39"/>
      <c r="C27" s="129"/>
      <c r="D27" s="132"/>
      <c r="E27" s="146"/>
      <c r="F27" s="115"/>
      <c r="G27" s="116"/>
      <c r="H27" s="157"/>
      <c r="I27" s="141"/>
      <c r="K27" s="184"/>
      <c r="L27" s="23"/>
      <c r="M27" s="23"/>
      <c r="N27" s="23"/>
      <c r="O27" s="23"/>
      <c r="P27" s="23"/>
      <c r="Q27" s="23"/>
      <c r="R27" s="23"/>
      <c r="S27" s="68"/>
      <c r="AE27" s="180"/>
      <c r="AI27"/>
    </row>
    <row r="28" spans="1:35" ht="18" customHeight="1" x14ac:dyDescent="0.3">
      <c r="A28" s="273">
        <v>5</v>
      </c>
      <c r="B28" s="39"/>
      <c r="C28" s="130"/>
      <c r="D28" s="133"/>
      <c r="E28" s="117"/>
      <c r="F28" s="147"/>
      <c r="G28" s="118"/>
      <c r="H28" s="157"/>
      <c r="I28" s="141"/>
      <c r="AE28" s="180"/>
      <c r="AI28"/>
    </row>
    <row r="29" spans="1:35" ht="18" customHeight="1" x14ac:dyDescent="0.3">
      <c r="A29" s="273">
        <v>5</v>
      </c>
      <c r="B29" s="39"/>
      <c r="C29" s="131"/>
      <c r="D29" s="134"/>
      <c r="E29" s="119"/>
      <c r="F29" s="117"/>
      <c r="G29" s="148"/>
      <c r="H29" s="157"/>
      <c r="I29" s="141"/>
      <c r="AE29" s="180"/>
      <c r="AI29"/>
    </row>
    <row r="30" spans="1:35" ht="18" customHeight="1" x14ac:dyDescent="0.3">
      <c r="A30" s="273">
        <v>5</v>
      </c>
      <c r="B30" s="39"/>
      <c r="C30" s="144"/>
      <c r="D30" s="135"/>
      <c r="E30" s="120"/>
      <c r="F30" s="119"/>
      <c r="G30" s="121"/>
      <c r="H30" s="157"/>
      <c r="I30" s="141"/>
      <c r="AE30" s="180"/>
      <c r="AI30"/>
    </row>
    <row r="31" spans="1:35" ht="18" customHeight="1" x14ac:dyDescent="0.3">
      <c r="A31" s="273">
        <v>5</v>
      </c>
      <c r="B31" s="39"/>
      <c r="C31" s="140"/>
      <c r="D31" s="150"/>
      <c r="E31" s="122"/>
      <c r="F31" s="123"/>
      <c r="G31" s="124"/>
      <c r="H31" s="159"/>
      <c r="I31" s="141"/>
      <c r="AE31" s="180"/>
      <c r="AI31"/>
    </row>
    <row r="32" spans="1:35" ht="18" customHeight="1" x14ac:dyDescent="0.3">
      <c r="A32" s="275"/>
      <c r="B32" s="66"/>
      <c r="H32" s="67"/>
      <c r="AE32" s="180"/>
      <c r="AI32"/>
    </row>
    <row r="33" spans="1:35" ht="18" customHeight="1" x14ac:dyDescent="0.3">
      <c r="A33" s="273">
        <v>6</v>
      </c>
      <c r="B33" s="39"/>
      <c r="C33" s="82"/>
      <c r="D33" s="132"/>
      <c r="E33" s="146"/>
      <c r="F33" s="115"/>
      <c r="G33" s="116"/>
      <c r="H33" s="157"/>
      <c r="I33" s="141"/>
      <c r="K33"/>
      <c r="S33"/>
      <c r="AA33"/>
      <c r="AE33"/>
      <c r="AI33"/>
    </row>
    <row r="34" spans="1:35" ht="18" customHeight="1" x14ac:dyDescent="0.3">
      <c r="A34" s="273">
        <v>6</v>
      </c>
      <c r="B34" s="39"/>
      <c r="C34" s="81"/>
      <c r="D34" s="133"/>
      <c r="E34" s="117"/>
      <c r="F34" s="147"/>
      <c r="G34" s="118"/>
      <c r="H34" s="157"/>
      <c r="I34" s="141"/>
      <c r="J34" s="176"/>
      <c r="K34"/>
      <c r="S34"/>
      <c r="AA34"/>
      <c r="AE34"/>
      <c r="AI34"/>
    </row>
    <row r="35" spans="1:35" ht="18" customHeight="1" x14ac:dyDescent="0.3">
      <c r="A35" s="273">
        <v>6</v>
      </c>
      <c r="B35" s="39"/>
      <c r="C35" s="83"/>
      <c r="D35" s="134"/>
      <c r="E35" s="119"/>
      <c r="F35" s="117"/>
      <c r="G35" s="148"/>
      <c r="H35" s="157"/>
      <c r="I35" s="141"/>
      <c r="J35" s="176"/>
      <c r="K35"/>
      <c r="S35"/>
      <c r="AA35"/>
      <c r="AE35"/>
      <c r="AI35"/>
    </row>
    <row r="36" spans="1:35" ht="18" customHeight="1" x14ac:dyDescent="0.3">
      <c r="A36" s="39">
        <v>6</v>
      </c>
      <c r="B36" s="39"/>
      <c r="C36" s="151"/>
      <c r="D36" s="135"/>
      <c r="E36" s="120"/>
      <c r="F36" s="119"/>
      <c r="G36" s="121"/>
      <c r="H36" s="157"/>
      <c r="I36" s="141"/>
      <c r="K36"/>
      <c r="S36"/>
      <c r="AA36"/>
      <c r="AE36" s="69"/>
      <c r="AI36"/>
    </row>
    <row r="37" spans="1:35" ht="18" customHeight="1" x14ac:dyDescent="0.3">
      <c r="A37" s="39">
        <v>6</v>
      </c>
      <c r="B37" s="39"/>
      <c r="C37" s="52"/>
      <c r="D37" s="150"/>
      <c r="E37" s="122"/>
      <c r="F37" s="123"/>
      <c r="G37" s="124"/>
      <c r="H37" s="159"/>
      <c r="I37" s="141"/>
      <c r="K37"/>
      <c r="S37"/>
      <c r="AA37"/>
      <c r="AE37" s="69"/>
      <c r="AI37"/>
    </row>
    <row r="38" spans="1:35" ht="18" customHeight="1" x14ac:dyDescent="0.3">
      <c r="A38" s="66"/>
      <c r="B38" s="66"/>
      <c r="H38" s="67"/>
      <c r="K38"/>
      <c r="S38"/>
      <c r="AA38"/>
      <c r="AE38" s="69"/>
      <c r="AI38"/>
    </row>
    <row r="39" spans="1:35" ht="18" customHeight="1" x14ac:dyDescent="0.3">
      <c r="A39" s="39">
        <v>7</v>
      </c>
      <c r="B39" s="39"/>
      <c r="C39" s="129"/>
      <c r="D39" s="132"/>
      <c r="E39" s="146"/>
      <c r="F39" s="115"/>
      <c r="G39" s="116"/>
      <c r="H39" s="157"/>
      <c r="I39" s="141"/>
      <c r="K39"/>
      <c r="S39"/>
      <c r="AA39"/>
      <c r="AE39" s="69"/>
      <c r="AI39"/>
    </row>
    <row r="40" spans="1:35" ht="18" customHeight="1" x14ac:dyDescent="0.3">
      <c r="A40" s="39">
        <v>7</v>
      </c>
      <c r="B40" s="39"/>
      <c r="C40" s="130"/>
      <c r="D40" s="133"/>
      <c r="E40" s="117"/>
      <c r="F40" s="147"/>
      <c r="G40" s="118"/>
      <c r="H40" s="157"/>
      <c r="I40" s="141"/>
      <c r="K40"/>
      <c r="S40"/>
      <c r="AA40"/>
      <c r="AE40" s="69"/>
      <c r="AI40"/>
    </row>
    <row r="41" spans="1:35" ht="18" customHeight="1" x14ac:dyDescent="0.3">
      <c r="A41" s="39">
        <v>7</v>
      </c>
      <c r="B41" s="39"/>
      <c r="C41" s="131"/>
      <c r="D41" s="134"/>
      <c r="E41" s="119"/>
      <c r="F41" s="117"/>
      <c r="G41" s="148"/>
      <c r="H41" s="157"/>
      <c r="I41" s="141"/>
      <c r="K41"/>
      <c r="S41"/>
      <c r="AA41"/>
      <c r="AE41" s="69"/>
      <c r="AI41"/>
    </row>
    <row r="42" spans="1:35" ht="18" customHeight="1" x14ac:dyDescent="0.3">
      <c r="A42" s="39">
        <v>7</v>
      </c>
      <c r="B42" s="39"/>
      <c r="C42" s="144"/>
      <c r="D42" s="135"/>
      <c r="E42" s="120"/>
      <c r="F42" s="119"/>
      <c r="G42" s="121"/>
      <c r="H42" s="157"/>
      <c r="I42" s="141"/>
      <c r="J42" s="50"/>
      <c r="K42"/>
      <c r="S42"/>
      <c r="AA42"/>
      <c r="AE42" s="69"/>
      <c r="AI42"/>
    </row>
    <row r="43" spans="1:35" ht="18" customHeight="1" x14ac:dyDescent="0.3">
      <c r="A43" s="39">
        <v>7</v>
      </c>
      <c r="B43" s="39"/>
      <c r="C43" s="140"/>
      <c r="D43" s="150"/>
      <c r="E43" s="122"/>
      <c r="F43" s="123"/>
      <c r="G43" s="124"/>
      <c r="H43" s="159"/>
      <c r="I43" s="141"/>
      <c r="K43"/>
      <c r="S43"/>
      <c r="AA43"/>
      <c r="AE43" s="69"/>
      <c r="AI43"/>
    </row>
    <row r="44" spans="1:35" ht="18" customHeight="1" x14ac:dyDescent="0.3">
      <c r="A44" s="66"/>
      <c r="B44" s="66"/>
      <c r="D44" s="68"/>
      <c r="H44" s="67"/>
      <c r="K44"/>
      <c r="S44"/>
      <c r="AA44"/>
      <c r="AE44" s="69"/>
      <c r="AI44"/>
    </row>
    <row r="45" spans="1:35" ht="18" customHeight="1" x14ac:dyDescent="0.3">
      <c r="A45" s="39">
        <v>8</v>
      </c>
      <c r="B45" s="39"/>
      <c r="C45" s="129"/>
      <c r="D45" s="132"/>
      <c r="E45" s="146"/>
      <c r="F45" s="115"/>
      <c r="G45" s="116"/>
      <c r="H45" s="157"/>
      <c r="I45" s="143"/>
      <c r="J45" s="69"/>
      <c r="K45"/>
      <c r="S45"/>
      <c r="AA45"/>
      <c r="AE45" s="69"/>
      <c r="AI45"/>
    </row>
    <row r="46" spans="1:35" ht="18" customHeight="1" x14ac:dyDescent="0.3">
      <c r="A46" s="39">
        <v>8</v>
      </c>
      <c r="B46" s="39"/>
      <c r="C46" s="130"/>
      <c r="D46" s="133"/>
      <c r="E46" s="117"/>
      <c r="F46" s="147"/>
      <c r="G46" s="118"/>
      <c r="H46" s="157"/>
      <c r="I46" s="141"/>
      <c r="J46" s="69"/>
      <c r="K46"/>
      <c r="S46"/>
      <c r="AA46"/>
      <c r="AE46" s="69"/>
      <c r="AI46"/>
    </row>
    <row r="47" spans="1:35" ht="18" customHeight="1" x14ac:dyDescent="0.3">
      <c r="A47" s="39">
        <v>8</v>
      </c>
      <c r="B47" s="39"/>
      <c r="C47" s="131"/>
      <c r="D47" s="134"/>
      <c r="E47" s="119"/>
      <c r="F47" s="117"/>
      <c r="G47" s="148"/>
      <c r="H47" s="157"/>
      <c r="I47" s="141"/>
      <c r="J47" s="69"/>
      <c r="K47"/>
      <c r="S47"/>
      <c r="AA47"/>
      <c r="AE47" s="69"/>
      <c r="AI47"/>
    </row>
    <row r="48" spans="1:35" ht="18" customHeight="1" x14ac:dyDescent="0.3">
      <c r="A48" s="39">
        <v>8</v>
      </c>
      <c r="B48" s="39"/>
      <c r="C48" s="144"/>
      <c r="D48" s="135"/>
      <c r="E48" s="120"/>
      <c r="F48" s="119"/>
      <c r="G48" s="121"/>
      <c r="H48" s="157"/>
      <c r="I48" s="141"/>
      <c r="J48" s="69"/>
      <c r="K48"/>
      <c r="S48"/>
      <c r="AA48"/>
      <c r="AE48" s="69"/>
      <c r="AI48"/>
    </row>
    <row r="49" spans="1:32" customFormat="1" ht="18" customHeight="1" x14ac:dyDescent="0.35">
      <c r="A49" s="39">
        <v>8</v>
      </c>
      <c r="B49" s="39"/>
      <c r="C49" s="140"/>
      <c r="D49" s="150"/>
      <c r="E49" s="122"/>
      <c r="F49" s="123"/>
      <c r="G49" s="124"/>
      <c r="H49" s="159"/>
      <c r="I49" s="141"/>
      <c r="J49" s="69"/>
      <c r="K49" s="36"/>
      <c r="L49" s="94" t="s">
        <v>109</v>
      </c>
      <c r="S49" s="36"/>
      <c r="U49" s="107" t="s">
        <v>110</v>
      </c>
      <c r="V49" s="107"/>
      <c r="W49" s="107"/>
      <c r="AA49" s="36"/>
      <c r="AE49" s="36"/>
    </row>
    <row r="50" spans="1:32" customFormat="1" ht="18" customHeight="1" x14ac:dyDescent="0.3">
      <c r="A50" s="70" t="s">
        <v>89</v>
      </c>
      <c r="B50" s="36"/>
      <c r="D50" s="36"/>
      <c r="E50" s="37"/>
      <c r="F50" s="72" t="s">
        <v>87</v>
      </c>
      <c r="H50" s="23"/>
      <c r="K50" s="36"/>
      <c r="N50" s="72" t="s">
        <v>88</v>
      </c>
      <c r="S50" s="36"/>
      <c r="U50" s="22"/>
      <c r="V50" s="161" t="s">
        <v>116</v>
      </c>
      <c r="W50" s="162"/>
      <c r="X50" s="162"/>
      <c r="Y50" s="162"/>
      <c r="Z50" s="163"/>
      <c r="AA50" s="188"/>
      <c r="AB50" s="163"/>
      <c r="AC50" s="163"/>
      <c r="AD50" s="163"/>
      <c r="AE50" s="188"/>
      <c r="AF50" s="16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4</vt:i4>
      </vt:variant>
    </vt:vector>
  </HeadingPairs>
  <TitlesOfParts>
    <vt:vector size="9" baseType="lpstr">
      <vt:lpstr>Het totale gemiddelde</vt:lpstr>
      <vt:lpstr>spelers bestand</vt:lpstr>
      <vt:lpstr>Blad1</vt:lpstr>
      <vt:lpstr>uitslagen</vt:lpstr>
      <vt:lpstr>Lege lijst</vt:lpstr>
      <vt:lpstr>'Het totale gemiddelde'!Afdrukbereik</vt:lpstr>
      <vt:lpstr>'spelers bestand'!Afdrukbereik</vt:lpstr>
      <vt:lpstr>uitslagen!Afdrukbereik</vt:lpstr>
      <vt:lpstr>'Het totale gemiddelde'!Afdruktitels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Gebruiker</cp:lastModifiedBy>
  <cp:lastPrinted>2017-04-19T04:53:09Z</cp:lastPrinted>
  <dcterms:created xsi:type="dcterms:W3CDTF">2008-10-06T14:35:24Z</dcterms:created>
  <dcterms:modified xsi:type="dcterms:W3CDTF">2017-04-19T05:11:28Z</dcterms:modified>
</cp:coreProperties>
</file>